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. Site\مقاله های سایت\0.در سایت\0. ویرایش\29. محسابات و فرمول های گله مرغ\1402.10 محاسبات و فرمول های تخصصی طیور\"/>
    </mc:Choice>
  </mc:AlternateContent>
  <xr:revisionPtr revIDLastSave="0" documentId="13_ncr:1_{4971077F-674C-4C21-A8EB-DD4DF69F3BE8}" xr6:coauthVersionLast="47" xr6:coauthVersionMax="47" xr10:uidLastSave="{00000000-0000-0000-0000-000000000000}"/>
  <bookViews>
    <workbookView xWindow="-120" yWindow="-120" windowWidth="29040" windowHeight="15840" xr2:uid="{2D703329-3D55-4C15-B1D0-31967BD6F474}"/>
  </bookViews>
  <sheets>
    <sheet name="Broiler Rearing Period Calulati" sheetId="1" r:id="rId1"/>
    <sheet name="Flock Performance Summery" sheetId="2" r:id="rId2"/>
  </sheets>
  <definedNames>
    <definedName name="_xlnm._FilterDatabase" localSheetId="0" hidden="1">'Broiler Rearing Period Calulati'!$A$1:$G$51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2" l="1"/>
  <c r="G6" i="2"/>
  <c r="G5" i="2"/>
  <c r="C10" i="2"/>
  <c r="G17" i="2"/>
  <c r="C7" i="2"/>
  <c r="G10" i="2" l="1"/>
  <c r="C6" i="2"/>
  <c r="C22" i="2"/>
  <c r="G20" i="2" s="1"/>
  <c r="K38" i="1"/>
  <c r="K43" i="1" s="1"/>
  <c r="K35" i="1"/>
  <c r="K12" i="1"/>
  <c r="G19" i="2" l="1"/>
  <c r="K2" i="1"/>
  <c r="K4" i="1"/>
  <c r="K21" i="1" s="1"/>
  <c r="K27" i="1" s="1"/>
  <c r="K3" i="1"/>
  <c r="K13" i="1" s="1"/>
  <c r="K28" i="1" l="1"/>
  <c r="K7" i="1"/>
  <c r="K8" i="1" s="1"/>
  <c r="D4" i="1" l="1"/>
  <c r="E4" i="1" s="1"/>
  <c r="D8" i="1"/>
  <c r="E8" i="1" s="1"/>
  <c r="D12" i="1"/>
  <c r="E12" i="1" s="1"/>
  <c r="D16" i="1"/>
  <c r="E16" i="1" s="1"/>
  <c r="D20" i="1"/>
  <c r="E20" i="1" s="1"/>
  <c r="D24" i="1"/>
  <c r="E24" i="1" s="1"/>
  <c r="D28" i="1"/>
  <c r="E28" i="1" s="1"/>
  <c r="D32" i="1"/>
  <c r="E32" i="1" s="1"/>
  <c r="D36" i="1"/>
  <c r="E36" i="1" s="1"/>
  <c r="D40" i="1"/>
  <c r="E40" i="1" s="1"/>
  <c r="D44" i="1"/>
  <c r="E44" i="1" s="1"/>
  <c r="D48" i="1"/>
  <c r="E48" i="1" s="1"/>
  <c r="D2" i="1"/>
  <c r="E2" i="1" s="1"/>
  <c r="D11" i="1"/>
  <c r="E11" i="1" s="1"/>
  <c r="D27" i="1"/>
  <c r="E27" i="1" s="1"/>
  <c r="D39" i="1"/>
  <c r="E39" i="1" s="1"/>
  <c r="D5" i="1"/>
  <c r="E5" i="1" s="1"/>
  <c r="D9" i="1"/>
  <c r="E9" i="1" s="1"/>
  <c r="D13" i="1"/>
  <c r="E13" i="1" s="1"/>
  <c r="D17" i="1"/>
  <c r="E17" i="1" s="1"/>
  <c r="D21" i="1"/>
  <c r="E21" i="1" s="1"/>
  <c r="D25" i="1"/>
  <c r="E25" i="1" s="1"/>
  <c r="D29" i="1"/>
  <c r="E29" i="1" s="1"/>
  <c r="D33" i="1"/>
  <c r="E33" i="1" s="1"/>
  <c r="D37" i="1"/>
  <c r="E37" i="1" s="1"/>
  <c r="D41" i="1"/>
  <c r="E41" i="1" s="1"/>
  <c r="D45" i="1"/>
  <c r="E45" i="1" s="1"/>
  <c r="D49" i="1"/>
  <c r="E49" i="1" s="1"/>
  <c r="D3" i="1"/>
  <c r="E3" i="1" s="1"/>
  <c r="D15" i="1"/>
  <c r="E15" i="1" s="1"/>
  <c r="D23" i="1"/>
  <c r="E23" i="1" s="1"/>
  <c r="D35" i="1"/>
  <c r="E35" i="1" s="1"/>
  <c r="D51" i="1"/>
  <c r="E51" i="1" s="1"/>
  <c r="D6" i="1"/>
  <c r="E6" i="1" s="1"/>
  <c r="D10" i="1"/>
  <c r="E10" i="1" s="1"/>
  <c r="D14" i="1"/>
  <c r="E14" i="1" s="1"/>
  <c r="D18" i="1"/>
  <c r="E18" i="1" s="1"/>
  <c r="D22" i="1"/>
  <c r="E22" i="1" s="1"/>
  <c r="D26" i="1"/>
  <c r="E26" i="1" s="1"/>
  <c r="D30" i="1"/>
  <c r="E30" i="1" s="1"/>
  <c r="D34" i="1"/>
  <c r="E34" i="1" s="1"/>
  <c r="D38" i="1"/>
  <c r="E38" i="1" s="1"/>
  <c r="D42" i="1"/>
  <c r="E42" i="1" s="1"/>
  <c r="D46" i="1"/>
  <c r="E46" i="1" s="1"/>
  <c r="D50" i="1"/>
  <c r="E50" i="1" s="1"/>
  <c r="D7" i="1"/>
  <c r="E7" i="1" s="1"/>
  <c r="D19" i="1"/>
  <c r="E19" i="1" s="1"/>
  <c r="D31" i="1"/>
  <c r="E31" i="1" s="1"/>
  <c r="D43" i="1"/>
  <c r="E43" i="1" s="1"/>
  <c r="D47" i="1"/>
  <c r="E47" i="1" s="1"/>
  <c r="K9" i="1"/>
  <c r="N8" i="1" l="1"/>
  <c r="C4" i="1"/>
  <c r="F3" i="1"/>
  <c r="G3" i="1" s="1"/>
  <c r="F7" i="1"/>
  <c r="G7" i="1" s="1"/>
  <c r="F11" i="1"/>
  <c r="G11" i="1" s="1"/>
  <c r="F15" i="1"/>
  <c r="G15" i="1" s="1"/>
  <c r="F19" i="1"/>
  <c r="G19" i="1" s="1"/>
  <c r="F23" i="1"/>
  <c r="G23" i="1" s="1"/>
  <c r="F27" i="1"/>
  <c r="G27" i="1" s="1"/>
  <c r="F31" i="1"/>
  <c r="G31" i="1" s="1"/>
  <c r="F35" i="1"/>
  <c r="G35" i="1" s="1"/>
  <c r="F39" i="1"/>
  <c r="G39" i="1" s="1"/>
  <c r="F43" i="1"/>
  <c r="G43" i="1" s="1"/>
  <c r="F47" i="1"/>
  <c r="G47" i="1" s="1"/>
  <c r="F51" i="1"/>
  <c r="G51" i="1" s="1"/>
  <c r="F50" i="1"/>
  <c r="G50" i="1" s="1"/>
  <c r="F4" i="1"/>
  <c r="G4" i="1" s="1"/>
  <c r="F8" i="1"/>
  <c r="G8" i="1" s="1"/>
  <c r="F12" i="1"/>
  <c r="G12" i="1" s="1"/>
  <c r="F16" i="1"/>
  <c r="G16" i="1" s="1"/>
  <c r="F20" i="1"/>
  <c r="G20" i="1" s="1"/>
  <c r="F24" i="1"/>
  <c r="G24" i="1" s="1"/>
  <c r="F28" i="1"/>
  <c r="G28" i="1" s="1"/>
  <c r="F32" i="1"/>
  <c r="G32" i="1" s="1"/>
  <c r="F36" i="1"/>
  <c r="G36" i="1" s="1"/>
  <c r="F40" i="1"/>
  <c r="G40" i="1" s="1"/>
  <c r="F44" i="1"/>
  <c r="G44" i="1" s="1"/>
  <c r="F48" i="1"/>
  <c r="G48" i="1" s="1"/>
  <c r="F2" i="1"/>
  <c r="G2" i="1" s="1"/>
  <c r="F18" i="1"/>
  <c r="G18" i="1" s="1"/>
  <c r="F34" i="1"/>
  <c r="G34" i="1" s="1"/>
  <c r="F42" i="1"/>
  <c r="G42" i="1" s="1"/>
  <c r="F5" i="1"/>
  <c r="G5" i="1" s="1"/>
  <c r="F9" i="1"/>
  <c r="G9" i="1" s="1"/>
  <c r="F13" i="1"/>
  <c r="G13" i="1" s="1"/>
  <c r="F17" i="1"/>
  <c r="G17" i="1" s="1"/>
  <c r="F21" i="1"/>
  <c r="G21" i="1" s="1"/>
  <c r="F25" i="1"/>
  <c r="G25" i="1" s="1"/>
  <c r="F29" i="1"/>
  <c r="G29" i="1" s="1"/>
  <c r="F33" i="1"/>
  <c r="G33" i="1" s="1"/>
  <c r="F37" i="1"/>
  <c r="G37" i="1" s="1"/>
  <c r="F41" i="1"/>
  <c r="G41" i="1" s="1"/>
  <c r="F45" i="1"/>
  <c r="G45" i="1" s="1"/>
  <c r="F49" i="1"/>
  <c r="G49" i="1" s="1"/>
  <c r="F6" i="1"/>
  <c r="G6" i="1" s="1"/>
  <c r="F10" i="1"/>
  <c r="G10" i="1" s="1"/>
  <c r="F14" i="1"/>
  <c r="G14" i="1" s="1"/>
  <c r="F22" i="1"/>
  <c r="G22" i="1" s="1"/>
  <c r="F26" i="1"/>
  <c r="G26" i="1" s="1"/>
  <c r="F30" i="1"/>
  <c r="G30" i="1" s="1"/>
  <c r="F38" i="1"/>
  <c r="G38" i="1" s="1"/>
  <c r="F46" i="1"/>
  <c r="G46" i="1" s="1"/>
  <c r="M8" i="1"/>
  <c r="P8" i="1" s="1"/>
  <c r="C39" i="1"/>
  <c r="C27" i="1"/>
  <c r="C11" i="1"/>
  <c r="C41" i="1"/>
  <c r="C48" i="1"/>
  <c r="C26" i="1"/>
  <c r="C10" i="1"/>
  <c r="C37" i="1"/>
  <c r="C42" i="1"/>
  <c r="C13" i="1"/>
  <c r="C32" i="1"/>
  <c r="C16" i="1"/>
  <c r="C23" i="1"/>
  <c r="C38" i="1"/>
  <c r="C6" i="1"/>
  <c r="C33" i="1"/>
  <c r="C9" i="1"/>
  <c r="C31" i="1"/>
  <c r="C29" i="1"/>
  <c r="C44" i="1"/>
  <c r="C28" i="1"/>
  <c r="C12" i="1"/>
  <c r="C7" i="1"/>
  <c r="C22" i="1"/>
  <c r="C47" i="1"/>
  <c r="C19" i="1"/>
  <c r="C50" i="1"/>
  <c r="C34" i="1"/>
  <c r="C18" i="1"/>
  <c r="C43" i="1"/>
  <c r="C25" i="1"/>
  <c r="C5" i="1"/>
  <c r="C3" i="1"/>
  <c r="C21" i="1"/>
  <c r="C40" i="1"/>
  <c r="C24" i="1"/>
  <c r="C8" i="1"/>
  <c r="C35" i="1"/>
  <c r="C15" i="1"/>
  <c r="C46" i="1"/>
  <c r="C30" i="1"/>
  <c r="C14" i="1"/>
  <c r="C49" i="1"/>
  <c r="C17" i="1"/>
  <c r="C51" i="1"/>
  <c r="C45" i="1"/>
  <c r="C2" i="1"/>
  <c r="C36" i="1"/>
  <c r="C20" i="1"/>
  <c r="N9" i="1" l="1"/>
  <c r="M9" i="1"/>
  <c r="M7" i="1"/>
  <c r="M10" i="1" s="1"/>
  <c r="P9" i="1" l="1"/>
  <c r="K17" i="1"/>
  <c r="K16" i="1"/>
</calcChain>
</file>

<file path=xl/sharedStrings.xml><?xml version="1.0" encoding="utf-8"?>
<sst xmlns="http://schemas.openxmlformats.org/spreadsheetml/2006/main" count="69" uniqueCount="63">
  <si>
    <t xml:space="preserve">Adjusted FCR </t>
  </si>
  <si>
    <t>بیشتر</t>
  </si>
  <si>
    <t>کمتر</t>
  </si>
  <si>
    <t>اختلاف میانگین وزن</t>
  </si>
  <si>
    <t>هزینه های  کلی (ریال)</t>
  </si>
  <si>
    <t>No.</t>
  </si>
  <si>
    <t>Chicken Weight (g)</t>
  </si>
  <si>
    <t>Examination of Birds Broiler within Average Range</t>
  </si>
  <si>
    <t>Total Live Weight</t>
  </si>
  <si>
    <t>Average Flock Weight</t>
  </si>
  <si>
    <t>Total Weighed Birds</t>
  </si>
  <si>
    <t>10% of Average Body Weight</t>
  </si>
  <si>
    <t xml:space="preserve">Average Weight + 10% (Heavier Birds) </t>
  </si>
  <si>
    <t>Average Weight - 10% (Lighter Birds)</t>
  </si>
  <si>
    <t>Number of Broilers within Average Weight Range</t>
  </si>
  <si>
    <t>Number of Birds Heavier than Average</t>
  </si>
  <si>
    <t>Number of Birds Lighter than Average</t>
  </si>
  <si>
    <t>Total Broilers Weighed</t>
  </si>
  <si>
    <t>Num</t>
  </si>
  <si>
    <t>Data Standard Deviation</t>
  </si>
  <si>
    <t>Flock Coefficient of Variation (CV%)</t>
  </si>
  <si>
    <t>Flock Weight Uniformity</t>
  </si>
  <si>
    <t>Flock Uniformity (%)</t>
  </si>
  <si>
    <t>Feed Consumed Per Broiler (gr)</t>
  </si>
  <si>
    <t>Total Broiler Feed Consumption (gr)</t>
  </si>
  <si>
    <t>Initial Broiler Placement</t>
  </si>
  <si>
    <t>Total Broilers Shipped to Slaughter</t>
  </si>
  <si>
    <t>Target Body Weight (g)</t>
  </si>
  <si>
    <t>Actual Broiler Feed Conversion Ratio (FCR)</t>
  </si>
  <si>
    <t>Enter Value</t>
  </si>
  <si>
    <t>Total Broilers Sent to Processing</t>
  </si>
  <si>
    <t>Total Flock Mortalities</t>
  </si>
  <si>
    <t>Individual Broiler Feed Intake(gr)</t>
  </si>
  <si>
    <t>Total Feed Intake (g)</t>
  </si>
  <si>
    <t>Total Live Weight Shipped to Processing (g)</t>
  </si>
  <si>
    <t>Total Feed Consumed / Total Live Weight</t>
  </si>
  <si>
    <t>Factor: Actual FCR + (Actual Body Weight - Target Weight) / Factor</t>
  </si>
  <si>
    <t>In case you are at the end of the period, or if you wish to manually calculate the figures, please enter the numbers in the section below.</t>
  </si>
  <si>
    <t>Broiler Flock Performance Summary</t>
  </si>
  <si>
    <t>Initial Chick Placement</t>
  </si>
  <si>
    <t>Broilers Sold to Processing</t>
  </si>
  <si>
    <t>Mortalities</t>
  </si>
  <si>
    <t xml:space="preserve">Feed Intake Per Broiler (kg) </t>
  </si>
  <si>
    <t>Total Feed Intake (kg)</t>
  </si>
  <si>
    <t xml:space="preserve"> Total Broiler Live Weight Sold (kg)</t>
  </si>
  <si>
    <t>Average Broiler Live Weight (kg)</t>
  </si>
  <si>
    <t>Slaughter Age</t>
  </si>
  <si>
    <t>Target Body Weight</t>
  </si>
  <si>
    <t>Livability</t>
  </si>
  <si>
    <t>FCR</t>
  </si>
  <si>
    <t>PEF</t>
  </si>
  <si>
    <t>Adjusted FCR</t>
  </si>
  <si>
    <t>Revenue and Cost Analysis</t>
  </si>
  <si>
    <t>Feed Cost</t>
  </si>
  <si>
    <t>Vaccination Cost</t>
  </si>
  <si>
    <t>Water Cost</t>
  </si>
  <si>
    <t>Electricity Cost</t>
  </si>
  <si>
    <t>Other Costs</t>
  </si>
  <si>
    <t>Medication Cost</t>
  </si>
  <si>
    <t xml:space="preserve">Total Sales Revenue </t>
  </si>
  <si>
    <t>Price Per Broiler</t>
  </si>
  <si>
    <t>Gross Profit</t>
  </si>
  <si>
    <t>Gross Profit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</si>
</sst>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name val="Times New Roman"/>
      <family val="1"/>
    </font>
    <font>
      <b/>
      <sz val="12"/>
      <color rgb="FFC00000"/>
      <name val="Times New Roman"/>
      <family val="1"/>
    </font>
    <font>
      <sz val="11"/>
      <color theme="1"/>
      <name val="Times New Roman"/>
      <family val="1"/>
    </font>
    <font>
      <b/>
      <sz val="16"/>
      <color theme="0" tint="-4.9989318521683403E-2"/>
      <name val="Times New Roman"/>
      <family val="1"/>
    </font>
    <font>
      <b/>
      <sz val="14"/>
      <color theme="1"/>
      <name val="Times New Roman"/>
      <family val="1"/>
    </font>
    <font>
      <b/>
      <sz val="14"/>
      <color rgb="FFC00000"/>
      <name val="Times New Roman"/>
      <family val="1"/>
    </font>
    <font>
      <b/>
      <sz val="16"/>
      <color theme="1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4" fillId="9" borderId="30" xfId="0" applyFont="1" applyFill="1" applyBorder="1" applyAlignment="1">
      <alignment horizontal="center" vertical="center" wrapText="1"/>
    </xf>
    <xf numFmtId="0" fontId="5" fillId="5" borderId="31" xfId="0" applyFont="1" applyFill="1" applyBorder="1" applyAlignment="1">
      <alignment horizontal="center" vertical="center" wrapText="1"/>
    </xf>
    <xf numFmtId="2" fontId="2" fillId="5" borderId="32" xfId="0" applyNumberFormat="1" applyFont="1" applyFill="1" applyBorder="1" applyAlignment="1">
      <alignment horizontal="center" vertical="center" wrapText="1"/>
    </xf>
    <xf numFmtId="0" fontId="5" fillId="5" borderId="32" xfId="0" applyFont="1" applyFill="1" applyBorder="1" applyAlignment="1">
      <alignment horizontal="center" vertical="center" wrapText="1"/>
    </xf>
    <xf numFmtId="0" fontId="2" fillId="5" borderId="33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12" borderId="36" xfId="0" applyFont="1" applyFill="1" applyBorder="1" applyAlignment="1">
      <alignment horizontal="center" vertical="center" wrapText="1"/>
    </xf>
    <xf numFmtId="2" fontId="6" fillId="12" borderId="37" xfId="0" applyNumberFormat="1" applyFont="1" applyFill="1" applyBorder="1" applyAlignment="1">
      <alignment horizontal="center" vertical="center" wrapText="1"/>
    </xf>
    <xf numFmtId="0" fontId="5" fillId="12" borderId="37" xfId="0" applyFont="1" applyFill="1" applyBorder="1" applyAlignment="1">
      <alignment horizontal="center" vertical="center" wrapText="1"/>
    </xf>
    <xf numFmtId="0" fontId="6" fillId="12" borderId="38" xfId="0" applyFont="1" applyFill="1" applyBorder="1" applyAlignment="1">
      <alignment horizontal="center" vertical="center" wrapText="1"/>
    </xf>
    <xf numFmtId="0" fontId="3" fillId="12" borderId="4" xfId="0" applyFont="1" applyFill="1" applyBorder="1" applyAlignment="1">
      <alignment horizontal="center" vertical="center" wrapText="1"/>
    </xf>
    <xf numFmtId="0" fontId="5" fillId="9" borderId="39" xfId="0" applyFont="1" applyFill="1" applyBorder="1" applyAlignment="1">
      <alignment horizontal="center" vertical="center" wrapText="1"/>
    </xf>
    <xf numFmtId="0" fontId="5" fillId="9" borderId="40" xfId="0" applyFont="1" applyFill="1" applyBorder="1" applyAlignment="1">
      <alignment horizontal="center" vertical="center" wrapText="1"/>
    </xf>
    <xf numFmtId="0" fontId="2" fillId="7" borderId="31" xfId="0" applyFont="1" applyFill="1" applyBorder="1" applyAlignment="1">
      <alignment horizontal="center" vertical="center" wrapText="1"/>
    </xf>
    <xf numFmtId="164" fontId="2" fillId="7" borderId="33" xfId="0" applyNumberFormat="1" applyFont="1" applyFill="1" applyBorder="1" applyAlignment="1">
      <alignment horizontal="center" vertical="center" wrapText="1"/>
    </xf>
    <xf numFmtId="0" fontId="2" fillId="8" borderId="36" xfId="0" applyFont="1" applyFill="1" applyBorder="1" applyAlignment="1">
      <alignment horizontal="center" vertical="center" wrapText="1"/>
    </xf>
    <xf numFmtId="9" fontId="2" fillId="8" borderId="38" xfId="1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6" borderId="36" xfId="0" applyFont="1" applyFill="1" applyBorder="1" applyAlignment="1">
      <alignment horizontal="center" vertical="center" wrapText="1"/>
    </xf>
    <xf numFmtId="9" fontId="2" fillId="6" borderId="38" xfId="1" applyFont="1" applyFill="1" applyBorder="1" applyAlignment="1">
      <alignment horizontal="center" vertical="center" wrapText="1"/>
    </xf>
    <xf numFmtId="0" fontId="6" fillId="9" borderId="3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 wrapText="1"/>
    </xf>
    <xf numFmtId="164" fontId="2" fillId="8" borderId="35" xfId="0" applyNumberFormat="1" applyFont="1" applyFill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center" vertical="center"/>
    </xf>
    <xf numFmtId="164" fontId="2" fillId="7" borderId="38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7" borderId="34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10" borderId="47" xfId="0" applyFont="1" applyFill="1" applyBorder="1" applyAlignment="1">
      <alignment horizontal="center" vertical="center" wrapText="1"/>
    </xf>
    <xf numFmtId="0" fontId="2" fillId="10" borderId="48" xfId="0" applyFont="1" applyFill="1" applyBorder="1" applyAlignment="1">
      <alignment horizontal="center" vertical="center" wrapText="1"/>
    </xf>
    <xf numFmtId="0" fontId="2" fillId="10" borderId="4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43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7" fillId="0" borderId="0" xfId="0" applyFont="1" applyAlignment="1">
      <alignment readingOrder="2"/>
    </xf>
    <xf numFmtId="0" fontId="7" fillId="0" borderId="0" xfId="0" applyFont="1" applyAlignment="1">
      <alignment horizontal="left" readingOrder="2"/>
    </xf>
    <xf numFmtId="0" fontId="7" fillId="0" borderId="0" xfId="0" applyFont="1" applyAlignment="1">
      <alignment vertical="center" readingOrder="2"/>
    </xf>
    <xf numFmtId="0" fontId="8" fillId="11" borderId="8" xfId="0" applyFont="1" applyFill="1" applyBorder="1" applyAlignment="1">
      <alignment horizontal="center" vertical="center" wrapText="1" readingOrder="2"/>
    </xf>
    <xf numFmtId="0" fontId="8" fillId="11" borderId="9" xfId="0" applyFont="1" applyFill="1" applyBorder="1" applyAlignment="1">
      <alignment horizontal="center" vertical="center" wrapText="1" readingOrder="2"/>
    </xf>
    <xf numFmtId="0" fontId="8" fillId="11" borderId="10" xfId="0" applyFont="1" applyFill="1" applyBorder="1" applyAlignment="1">
      <alignment horizontal="center" vertical="center" wrapText="1" readingOrder="2"/>
    </xf>
    <xf numFmtId="0" fontId="8" fillId="0" borderId="55" xfId="0" applyFont="1" applyBorder="1" applyAlignment="1">
      <alignment horizontal="left" vertical="center" wrapText="1" readingOrder="2"/>
    </xf>
    <xf numFmtId="0" fontId="8" fillId="0" borderId="56" xfId="0" applyFont="1" applyBorder="1" applyAlignment="1">
      <alignment horizontal="center" vertical="center" wrapText="1" readingOrder="2"/>
    </xf>
    <xf numFmtId="0" fontId="4" fillId="0" borderId="22" xfId="0" applyFont="1" applyBorder="1" applyAlignment="1">
      <alignment horizontal="center" vertical="center" wrapText="1" readingOrder="2"/>
    </xf>
    <xf numFmtId="0" fontId="4" fillId="0" borderId="18" xfId="0" applyFont="1" applyBorder="1" applyAlignment="1">
      <alignment horizontal="center" vertical="center" wrapText="1" readingOrder="2"/>
    </xf>
    <xf numFmtId="0" fontId="4" fillId="0" borderId="19" xfId="0" applyFont="1" applyBorder="1" applyAlignment="1">
      <alignment horizontal="center" vertical="center" wrapText="1" readingOrder="2"/>
    </xf>
    <xf numFmtId="0" fontId="9" fillId="0" borderId="60" xfId="0" applyFont="1" applyBorder="1" applyAlignment="1">
      <alignment horizontal="left" vertical="center" wrapText="1" readingOrder="2"/>
    </xf>
    <xf numFmtId="0" fontId="4" fillId="0" borderId="57" xfId="0" applyFont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 wrapText="1" readingOrder="2"/>
    </xf>
    <xf numFmtId="0" fontId="4" fillId="0" borderId="20" xfId="0" applyFont="1" applyBorder="1" applyAlignment="1">
      <alignment horizontal="center" vertical="center" wrapText="1" readingOrder="2"/>
    </xf>
    <xf numFmtId="0" fontId="4" fillId="0" borderId="21" xfId="0" applyFont="1" applyBorder="1" applyAlignment="1">
      <alignment horizontal="center" vertical="center" wrapText="1" readingOrder="2"/>
    </xf>
    <xf numFmtId="0" fontId="9" fillId="0" borderId="13" xfId="0" applyFont="1" applyBorder="1" applyAlignment="1">
      <alignment horizontal="left" vertical="center" wrapText="1" readingOrder="2"/>
    </xf>
    <xf numFmtId="0" fontId="4" fillId="0" borderId="58" xfId="0" applyFont="1" applyBorder="1" applyAlignment="1">
      <alignment horizontal="center" vertical="center" wrapText="1" readingOrder="2"/>
    </xf>
    <xf numFmtId="2" fontId="9" fillId="7" borderId="15" xfId="0" applyNumberFormat="1" applyFont="1" applyFill="1" applyBorder="1" applyAlignment="1">
      <alignment horizontal="center" vertical="center" wrapText="1" readingOrder="2"/>
    </xf>
    <xf numFmtId="0" fontId="9" fillId="4" borderId="13" xfId="0" applyFont="1" applyFill="1" applyBorder="1" applyAlignment="1">
      <alignment horizontal="left" vertical="center" wrapText="1" readingOrder="2"/>
    </xf>
    <xf numFmtId="0" fontId="10" fillId="4" borderId="58" xfId="0" applyFont="1" applyFill="1" applyBorder="1" applyAlignment="1">
      <alignment horizontal="center" vertical="center" wrapText="1" readingOrder="2"/>
    </xf>
    <xf numFmtId="164" fontId="9" fillId="7" borderId="15" xfId="0" applyNumberFormat="1" applyFont="1" applyFill="1" applyBorder="1" applyAlignment="1">
      <alignment horizontal="center" vertical="center" wrapText="1" readingOrder="2"/>
    </xf>
    <xf numFmtId="2" fontId="4" fillId="0" borderId="58" xfId="0" applyNumberFormat="1" applyFont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center" vertical="center" wrapText="1" readingOrder="2"/>
    </xf>
    <xf numFmtId="0" fontId="9" fillId="0" borderId="28" xfId="0" applyFont="1" applyBorder="1" applyAlignment="1">
      <alignment horizontal="center" vertical="center" wrapText="1" readingOrder="2"/>
    </xf>
    <xf numFmtId="0" fontId="4" fillId="7" borderId="58" xfId="0" applyFont="1" applyFill="1" applyBorder="1" applyAlignment="1">
      <alignment horizontal="center" vertical="center" wrapText="1" readingOrder="2"/>
    </xf>
    <xf numFmtId="9" fontId="9" fillId="7" borderId="15" xfId="1" applyFont="1" applyFill="1" applyBorder="1" applyAlignment="1" applyProtection="1">
      <alignment horizontal="center" vertical="center" wrapText="1" readingOrder="2"/>
    </xf>
    <xf numFmtId="2" fontId="4" fillId="5" borderId="58" xfId="0" applyNumberFormat="1" applyFont="1" applyFill="1" applyBorder="1" applyAlignment="1">
      <alignment horizontal="center" vertical="center" wrapText="1" readingOrder="2"/>
    </xf>
    <xf numFmtId="0" fontId="9" fillId="0" borderId="51" xfId="0" applyFont="1" applyBorder="1" applyAlignment="1">
      <alignment horizontal="left" vertical="center" wrapText="1" readingOrder="2"/>
    </xf>
    <xf numFmtId="0" fontId="4" fillId="5" borderId="59" xfId="0" applyFont="1" applyFill="1" applyBorder="1" applyAlignment="1">
      <alignment horizontal="center" vertical="center" wrapText="1" readingOrder="2"/>
    </xf>
    <xf numFmtId="0" fontId="9" fillId="0" borderId="16" xfId="0" applyFont="1" applyBorder="1" applyAlignment="1">
      <alignment horizontal="center" vertical="center" wrapText="1" readingOrder="2"/>
    </xf>
    <xf numFmtId="0" fontId="9" fillId="0" borderId="17" xfId="0" applyFont="1" applyBorder="1" applyAlignment="1">
      <alignment horizontal="center" vertical="center" wrapText="1" readingOrder="2"/>
    </xf>
    <xf numFmtId="0" fontId="9" fillId="0" borderId="14" xfId="0" applyFont="1" applyBorder="1" applyAlignment="1">
      <alignment horizontal="left" vertical="center" wrapText="1" readingOrder="2"/>
    </xf>
    <xf numFmtId="0" fontId="9" fillId="6" borderId="61" xfId="0" applyFont="1" applyFill="1" applyBorder="1" applyAlignment="1">
      <alignment horizontal="center" vertical="center" wrapText="1" readingOrder="2"/>
    </xf>
    <xf numFmtId="0" fontId="4" fillId="0" borderId="11" xfId="0" applyFont="1" applyBorder="1" applyAlignment="1">
      <alignment horizontal="center" vertical="center" wrapText="1" readingOrder="2"/>
    </xf>
    <xf numFmtId="0" fontId="9" fillId="0" borderId="11" xfId="0" applyFont="1" applyBorder="1" applyAlignment="1">
      <alignment horizontal="center" vertical="center" wrapText="1" readingOrder="2"/>
    </xf>
    <xf numFmtId="0" fontId="9" fillId="0" borderId="12" xfId="0" applyFont="1" applyBorder="1" applyAlignment="1">
      <alignment horizontal="center" vertical="center" wrapText="1" readingOrder="2"/>
    </xf>
    <xf numFmtId="0" fontId="9" fillId="0" borderId="0" xfId="0" applyFont="1" applyAlignment="1">
      <alignment horizontal="left" vertical="center" wrapText="1" readingOrder="2"/>
    </xf>
    <xf numFmtId="0" fontId="9" fillId="0" borderId="0" xfId="0" applyFont="1" applyAlignment="1">
      <alignment horizontal="center" vertical="center" wrapText="1" readingOrder="2"/>
    </xf>
    <xf numFmtId="0" fontId="3" fillId="0" borderId="0" xfId="0" applyFont="1" applyAlignment="1">
      <alignment horizontal="center" vertical="center" wrapText="1" readingOrder="2"/>
    </xf>
    <xf numFmtId="0" fontId="7" fillId="0" borderId="0" xfId="0" applyFont="1" applyAlignment="1">
      <alignment horizontal="right" readingOrder="2"/>
    </xf>
    <xf numFmtId="0" fontId="11" fillId="10" borderId="52" xfId="0" applyFont="1" applyFill="1" applyBorder="1" applyAlignment="1">
      <alignment horizontal="left" vertical="center" wrapText="1" readingOrder="2"/>
    </xf>
    <xf numFmtId="0" fontId="11" fillId="10" borderId="53" xfId="0" applyFont="1" applyFill="1" applyBorder="1" applyAlignment="1">
      <alignment horizontal="center" vertical="center" wrapText="1" readingOrder="2"/>
    </xf>
    <xf numFmtId="0" fontId="11" fillId="10" borderId="54" xfId="0" applyFont="1" applyFill="1" applyBorder="1" applyAlignment="1">
      <alignment horizontal="center" vertical="center" wrapText="1" readingOrder="2"/>
    </xf>
    <xf numFmtId="0" fontId="9" fillId="0" borderId="50" xfId="0" applyFont="1" applyBorder="1" applyAlignment="1">
      <alignment horizontal="left" vertical="center" wrapText="1" readingOrder="2"/>
    </xf>
    <xf numFmtId="0" fontId="9" fillId="0" borderId="29" xfId="0" applyFont="1" applyBorder="1" applyAlignment="1">
      <alignment horizontal="center" vertical="center" wrapText="1" readingOrder="2"/>
    </xf>
    <xf numFmtId="0" fontId="9" fillId="0" borderId="23" xfId="0" applyFont="1" applyBorder="1" applyAlignment="1">
      <alignment horizontal="center" vertical="center" wrapText="1" readingOrder="2"/>
    </xf>
    <xf numFmtId="0" fontId="11" fillId="0" borderId="62" xfId="0" applyFont="1" applyBorder="1" applyAlignment="1">
      <alignment horizontal="center" vertical="center" wrapText="1" readingOrder="2"/>
    </xf>
    <xf numFmtId="0" fontId="9" fillId="0" borderId="25" xfId="0" applyFont="1" applyBorder="1" applyAlignment="1">
      <alignment horizontal="left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9" fillId="0" borderId="15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readingOrder="2"/>
    </xf>
    <xf numFmtId="0" fontId="7" fillId="0" borderId="15" xfId="0" applyFont="1" applyBorder="1" applyAlignment="1">
      <alignment horizontal="center" readingOrder="2"/>
    </xf>
    <xf numFmtId="0" fontId="9" fillId="5" borderId="15" xfId="0" applyFont="1" applyFill="1" applyBorder="1" applyAlignment="1">
      <alignment horizontal="center" vertical="center" wrapText="1" readingOrder="2"/>
    </xf>
    <xf numFmtId="9" fontId="9" fillId="6" borderId="15" xfId="1" applyFont="1" applyFill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readingOrder="2"/>
    </xf>
    <xf numFmtId="0" fontId="9" fillId="0" borderId="17" xfId="0" applyFont="1" applyBorder="1" applyAlignment="1">
      <alignment readingOrder="2"/>
    </xf>
    <xf numFmtId="0" fontId="9" fillId="3" borderId="26" xfId="0" applyFont="1" applyFill="1" applyBorder="1" applyAlignment="1">
      <alignment horizontal="left" vertical="center" wrapText="1" readingOrder="2"/>
    </xf>
    <xf numFmtId="0" fontId="9" fillId="3" borderId="27" xfId="0" applyFont="1" applyFill="1" applyBorder="1" applyAlignment="1">
      <alignment horizontal="center" vertical="center" readingOrder="2"/>
    </xf>
    <xf numFmtId="0" fontId="9" fillId="0" borderId="24" xfId="0" applyFont="1" applyBorder="1" applyAlignment="1">
      <alignment horizontal="center" vertical="center" wrapText="1" readingOrder="2"/>
    </xf>
    <xf numFmtId="0" fontId="9" fillId="0" borderId="12" xfId="0" applyFont="1" applyBorder="1" applyAlignment="1">
      <alignment readingOrder="2"/>
    </xf>
    <xf numFmtId="0" fontId="9" fillId="0" borderId="16" xfId="0" applyFont="1" applyBorder="1" applyAlignment="1">
      <alignment horizontal="left" readingOrder="2"/>
    </xf>
    <xf numFmtId="0" fontId="9" fillId="0" borderId="11" xfId="0" applyFont="1" applyBorder="1" applyAlignment="1">
      <alignment horizontal="left" readingOrder="2"/>
    </xf>
    <xf numFmtId="0" fontId="9" fillId="0" borderId="1" xfId="0" applyFont="1" applyBorder="1" applyAlignment="1">
      <alignment horizontal="left" vertical="center" wrapText="1" readingOrder="2"/>
    </xf>
    <xf numFmtId="0" fontId="9" fillId="0" borderId="5" xfId="0" applyFont="1" applyBorder="1" applyAlignment="1">
      <alignment horizontal="left" vertical="center" wrapText="1" readingOrder="2"/>
    </xf>
    <xf numFmtId="0" fontId="9" fillId="0" borderId="7" xfId="0" applyFont="1" applyBorder="1" applyAlignment="1">
      <alignment horizontal="left" vertical="center" wrapText="1" readingOrder="2"/>
    </xf>
    <xf numFmtId="0" fontId="9" fillId="5" borderId="1" xfId="0" applyFont="1" applyFill="1" applyBorder="1" applyAlignment="1">
      <alignment horizontal="left" vertical="center" wrapText="1" readingOrder="2"/>
    </xf>
    <xf numFmtId="0" fontId="9" fillId="6" borderId="1" xfId="0" applyFont="1" applyFill="1" applyBorder="1" applyAlignment="1">
      <alignment horizontal="left" vertical="center" wrapText="1" readingOrder="2"/>
    </xf>
    <xf numFmtId="0" fontId="4" fillId="0" borderId="0" xfId="0" applyFont="1" applyAlignment="1">
      <alignment horizontal="left" readingOrder="2"/>
    </xf>
    <xf numFmtId="0" fontId="4" fillId="0" borderId="0" xfId="0" applyFont="1" applyAlignment="1">
      <alignment horizontal="left" vertical="center" wrapText="1" readingOrder="2"/>
    </xf>
    <xf numFmtId="0" fontId="9" fillId="10" borderId="53" xfId="0" applyFont="1" applyFill="1" applyBorder="1" applyAlignment="1">
      <alignment horizontal="left" vertical="center" wrapText="1" readingOrder="2"/>
    </xf>
    <xf numFmtId="0" fontId="9" fillId="0" borderId="32" xfId="0" applyFont="1" applyBorder="1" applyAlignment="1">
      <alignment horizontal="left" vertical="center" wrapText="1" readingOrder="2"/>
    </xf>
  </cellXfs>
  <cellStyles count="2">
    <cellStyle name="Normal" xfId="0" builtinId="0"/>
    <cellStyle name="Percent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F2BC5-B83B-4CDE-8654-7D4737E25D0C}">
  <dimension ref="A1:V52"/>
  <sheetViews>
    <sheetView tabSelected="1" topLeftCell="A19" workbookViewId="0">
      <selection activeCell="J44" sqref="J44:P52"/>
    </sheetView>
  </sheetViews>
  <sheetFormatPr defaultRowHeight="20.100000000000001" customHeight="1" x14ac:dyDescent="0.25"/>
  <cols>
    <col min="1" max="1" width="9.140625" style="3"/>
    <col min="2" max="2" width="19.140625" style="4" customWidth="1"/>
    <col min="3" max="3" width="38.7109375" style="4" customWidth="1"/>
    <col min="4" max="5" width="7" style="5" hidden="1" customWidth="1"/>
    <col min="6" max="6" width="6.28515625" style="5" hidden="1" customWidth="1"/>
    <col min="7" max="7" width="6.7109375" style="5" hidden="1" customWidth="1"/>
    <col min="8" max="8" width="5.140625" style="60" customWidth="1"/>
    <col min="9" max="9" width="3.85546875" style="60" customWidth="1"/>
    <col min="10" max="10" width="53.140625" style="2" customWidth="1"/>
    <col min="11" max="11" width="12.85546875" style="5" bestFit="1" customWidth="1"/>
    <col min="12" max="12" width="65" style="5" customWidth="1"/>
    <col min="13" max="13" width="10.5703125" style="5" bestFit="1" customWidth="1"/>
    <col min="14" max="14" width="0" style="5" hidden="1" customWidth="1"/>
    <col min="15" max="15" width="9.140625" style="5"/>
    <col min="16" max="16" width="17.85546875" style="5" customWidth="1"/>
    <col min="17" max="18" width="9.140625" style="60"/>
    <col min="19" max="19" width="12.85546875" style="60" bestFit="1" customWidth="1"/>
    <col min="20" max="22" width="9.140625" style="60"/>
    <col min="23" max="16384" width="9.140625" style="5"/>
  </cols>
  <sheetData>
    <row r="1" spans="1:22" s="2" customFormat="1" ht="34.5" customHeight="1" thickBot="1" x14ac:dyDescent="0.3">
      <c r="A1" s="1" t="s">
        <v>5</v>
      </c>
      <c r="B1" s="1" t="s">
        <v>6</v>
      </c>
      <c r="C1" s="1" t="s">
        <v>7</v>
      </c>
      <c r="D1" s="2" t="s">
        <v>1</v>
      </c>
      <c r="F1" s="2" t="s">
        <v>2</v>
      </c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</row>
    <row r="2" spans="1:22" ht="20.100000000000001" customHeight="1" x14ac:dyDescent="0.25">
      <c r="A2" s="3">
        <v>1</v>
      </c>
      <c r="C2" s="4" t="e">
        <f t="shared" ref="C2:C33" si="0">IF(AND(B2&lt;$K$8,B2&gt;$K$9)=TRUE,"Yes","No")</f>
        <v>#DIV/0!</v>
      </c>
      <c r="D2" s="5" t="e">
        <f>IF(B2&gt;=$K$8,1,0)</f>
        <v>#DIV/0!</v>
      </c>
      <c r="E2" s="6" t="e">
        <f>IF(D2=1,B2-$K$8,0)</f>
        <v>#DIV/0!</v>
      </c>
      <c r="F2" s="5" t="e">
        <f>IF(B2&lt;=$K$9,1,0)</f>
        <v>#DIV/0!</v>
      </c>
      <c r="G2" s="6" t="e">
        <f>IF(F2=1,$K$9-B2,0)</f>
        <v>#DIV/0!</v>
      </c>
      <c r="J2" s="7" t="s">
        <v>8</v>
      </c>
      <c r="K2" s="8">
        <f>SUM(B2:B200)</f>
        <v>0</v>
      </c>
      <c r="L2" s="61"/>
      <c r="M2" s="61"/>
      <c r="N2" s="61"/>
      <c r="O2" s="61"/>
      <c r="P2" s="61"/>
    </row>
    <row r="3" spans="1:22" ht="20.100000000000001" customHeight="1" x14ac:dyDescent="0.25">
      <c r="A3" s="3">
        <v>2</v>
      </c>
      <c r="C3" s="4" t="e">
        <f t="shared" si="0"/>
        <v>#DIV/0!</v>
      </c>
      <c r="D3" s="5" t="e">
        <f t="shared" ref="D3:D51" si="1">IF(B3&gt;=$K$8,1,0)</f>
        <v>#DIV/0!</v>
      </c>
      <c r="E3" s="6" t="e">
        <f>IF(D3=1,B3-$K$8,0)</f>
        <v>#DIV/0!</v>
      </c>
      <c r="F3" s="5" t="e">
        <f t="shared" ref="F3:F51" si="2">IF(B3&lt;=$K$9,1,0)</f>
        <v>#DIV/0!</v>
      </c>
      <c r="G3" s="6" t="e">
        <f t="shared" ref="G3:G51" si="3">IF(F3=1,$K$9-B3,0)</f>
        <v>#DIV/0!</v>
      </c>
      <c r="J3" s="9" t="s">
        <v>9</v>
      </c>
      <c r="K3" s="10" t="e">
        <f>AVERAGE(B2:B200)</f>
        <v>#DIV/0!</v>
      </c>
      <c r="L3" s="61"/>
      <c r="M3" s="61"/>
      <c r="N3" s="61"/>
      <c r="O3" s="61"/>
      <c r="P3" s="61"/>
    </row>
    <row r="4" spans="1:22" ht="20.100000000000001" customHeight="1" thickBot="1" x14ac:dyDescent="0.3">
      <c r="A4" s="3">
        <v>3</v>
      </c>
      <c r="C4" s="4" t="e">
        <f t="shared" si="0"/>
        <v>#DIV/0!</v>
      </c>
      <c r="D4" s="5" t="e">
        <f t="shared" si="1"/>
        <v>#DIV/0!</v>
      </c>
      <c r="E4" s="6" t="e">
        <f t="shared" ref="E4:E51" si="4">IF(D4=1,B4-$K$8,0)</f>
        <v>#DIV/0!</v>
      </c>
      <c r="F4" s="5" t="e">
        <f t="shared" si="2"/>
        <v>#DIV/0!</v>
      </c>
      <c r="G4" s="6" t="e">
        <f t="shared" si="3"/>
        <v>#DIV/0!</v>
      </c>
      <c r="J4" s="11" t="s">
        <v>10</v>
      </c>
      <c r="K4" s="12">
        <f>COUNTA(B2:B200)</f>
        <v>0</v>
      </c>
      <c r="L4" s="61"/>
      <c r="M4" s="61"/>
      <c r="N4" s="61"/>
      <c r="O4" s="61"/>
      <c r="P4" s="61"/>
    </row>
    <row r="5" spans="1:22" ht="20.100000000000001" customHeight="1" thickBot="1" x14ac:dyDescent="0.3">
      <c r="A5" s="3">
        <v>4</v>
      </c>
      <c r="C5" s="4" t="e">
        <f t="shared" si="0"/>
        <v>#DIV/0!</v>
      </c>
      <c r="D5" s="5" t="e">
        <f t="shared" si="1"/>
        <v>#DIV/0!</v>
      </c>
      <c r="E5" s="6" t="e">
        <f t="shared" si="4"/>
        <v>#DIV/0!</v>
      </c>
      <c r="F5" s="5" t="e">
        <f t="shared" si="2"/>
        <v>#DIV/0!</v>
      </c>
      <c r="G5" s="6" t="e">
        <f t="shared" si="3"/>
        <v>#DIV/0!</v>
      </c>
      <c r="J5" s="60"/>
      <c r="K5" s="60"/>
      <c r="L5" s="60"/>
      <c r="M5" s="61"/>
      <c r="N5" s="61"/>
      <c r="O5" s="61"/>
      <c r="P5" s="61"/>
    </row>
    <row r="6" spans="1:22" ht="20.100000000000001" customHeight="1" thickBot="1" x14ac:dyDescent="0.3">
      <c r="A6" s="3">
        <v>5</v>
      </c>
      <c r="C6" s="4" t="e">
        <f t="shared" si="0"/>
        <v>#DIV/0!</v>
      </c>
      <c r="D6" s="5" t="e">
        <f t="shared" si="1"/>
        <v>#DIV/0!</v>
      </c>
      <c r="E6" s="6" t="e">
        <f t="shared" si="4"/>
        <v>#DIV/0!</v>
      </c>
      <c r="F6" s="5" t="e">
        <f t="shared" si="2"/>
        <v>#DIV/0!</v>
      </c>
      <c r="G6" s="6" t="e">
        <f t="shared" si="3"/>
        <v>#DIV/0!</v>
      </c>
      <c r="J6" s="60"/>
      <c r="K6" s="60"/>
      <c r="L6" s="60"/>
      <c r="M6" s="13" t="s">
        <v>18</v>
      </c>
      <c r="O6" s="61"/>
      <c r="P6" s="61"/>
    </row>
    <row r="7" spans="1:22" ht="20.100000000000001" customHeight="1" x14ac:dyDescent="0.25">
      <c r="A7" s="3">
        <v>6</v>
      </c>
      <c r="C7" s="4" t="e">
        <f t="shared" si="0"/>
        <v>#DIV/0!</v>
      </c>
      <c r="D7" s="5" t="e">
        <f t="shared" si="1"/>
        <v>#DIV/0!</v>
      </c>
      <c r="E7" s="6" t="e">
        <f t="shared" si="4"/>
        <v>#DIV/0!</v>
      </c>
      <c r="F7" s="5" t="e">
        <f t="shared" si="2"/>
        <v>#DIV/0!</v>
      </c>
      <c r="G7" s="6" t="e">
        <f t="shared" si="3"/>
        <v>#DIV/0!</v>
      </c>
      <c r="J7" s="14" t="s">
        <v>11</v>
      </c>
      <c r="K7" s="15" t="e">
        <f>0.1*K3</f>
        <v>#DIV/0!</v>
      </c>
      <c r="L7" s="16" t="s">
        <v>14</v>
      </c>
      <c r="M7" s="17">
        <f>COUNTIF($C$2:$C$218,"Yes")</f>
        <v>0</v>
      </c>
      <c r="P7" s="18" t="s">
        <v>3</v>
      </c>
    </row>
    <row r="8" spans="1:22" ht="20.100000000000001" customHeight="1" x14ac:dyDescent="0.25">
      <c r="A8" s="3">
        <v>7</v>
      </c>
      <c r="C8" s="4" t="e">
        <f t="shared" si="0"/>
        <v>#DIV/0!</v>
      </c>
      <c r="D8" s="5" t="e">
        <f t="shared" si="1"/>
        <v>#DIV/0!</v>
      </c>
      <c r="E8" s="6" t="e">
        <f t="shared" si="4"/>
        <v>#DIV/0!</v>
      </c>
      <c r="F8" s="5" t="e">
        <f t="shared" si="2"/>
        <v>#DIV/0!</v>
      </c>
      <c r="G8" s="6" t="e">
        <f t="shared" si="3"/>
        <v>#DIV/0!</v>
      </c>
      <c r="J8" s="19" t="s">
        <v>12</v>
      </c>
      <c r="K8" s="20" t="e">
        <f>K7+K3</f>
        <v>#DIV/0!</v>
      </c>
      <c r="L8" s="21" t="s">
        <v>15</v>
      </c>
      <c r="M8" s="22" t="e">
        <f>SUM(D2:D1048576)</f>
        <v>#DIV/0!</v>
      </c>
      <c r="N8" s="6" t="e">
        <f>SUM(E2:E1048576)</f>
        <v>#DIV/0!</v>
      </c>
      <c r="O8" s="6"/>
      <c r="P8" s="23" t="e">
        <f>N8/M8</f>
        <v>#DIV/0!</v>
      </c>
    </row>
    <row r="9" spans="1:22" ht="20.100000000000001" customHeight="1" thickBot="1" x14ac:dyDescent="0.3">
      <c r="A9" s="3">
        <v>8</v>
      </c>
      <c r="C9" s="4" t="e">
        <f t="shared" si="0"/>
        <v>#DIV/0!</v>
      </c>
      <c r="D9" s="5" t="e">
        <f t="shared" si="1"/>
        <v>#DIV/0!</v>
      </c>
      <c r="E9" s="6" t="e">
        <f t="shared" si="4"/>
        <v>#DIV/0!</v>
      </c>
      <c r="F9" s="5" t="e">
        <f t="shared" si="2"/>
        <v>#DIV/0!</v>
      </c>
      <c r="G9" s="6" t="e">
        <f t="shared" si="3"/>
        <v>#DIV/0!</v>
      </c>
      <c r="J9" s="24" t="s">
        <v>13</v>
      </c>
      <c r="K9" s="25" t="e">
        <f>K3-K7</f>
        <v>#DIV/0!</v>
      </c>
      <c r="L9" s="26" t="s">
        <v>16</v>
      </c>
      <c r="M9" s="27" t="e">
        <f>SUM(F2:F1048576)</f>
        <v>#DIV/0!</v>
      </c>
      <c r="N9" s="6" t="e">
        <f>SUM(G2:G1048576)</f>
        <v>#DIV/0!</v>
      </c>
      <c r="O9" s="6"/>
      <c r="P9" s="28" t="e">
        <f>N9/M9</f>
        <v>#DIV/0!</v>
      </c>
    </row>
    <row r="10" spans="1:22" ht="20.100000000000001" customHeight="1" thickBot="1" x14ac:dyDescent="0.3">
      <c r="A10" s="3">
        <v>9</v>
      </c>
      <c r="C10" s="4" t="e">
        <f t="shared" si="0"/>
        <v>#DIV/0!</v>
      </c>
      <c r="D10" s="5" t="e">
        <f t="shared" si="1"/>
        <v>#DIV/0!</v>
      </c>
      <c r="E10" s="6" t="e">
        <f t="shared" si="4"/>
        <v>#DIV/0!</v>
      </c>
      <c r="F10" s="5" t="e">
        <f t="shared" si="2"/>
        <v>#DIV/0!</v>
      </c>
      <c r="G10" s="6" t="e">
        <f t="shared" si="3"/>
        <v>#DIV/0!</v>
      </c>
      <c r="J10" s="76"/>
      <c r="K10" s="76"/>
      <c r="L10" s="29" t="s">
        <v>17</v>
      </c>
      <c r="M10" s="30" t="e">
        <f>SUM(M7:M9)</f>
        <v>#DIV/0!</v>
      </c>
      <c r="O10" s="61"/>
      <c r="P10" s="61"/>
    </row>
    <row r="11" spans="1:22" ht="20.100000000000001" customHeight="1" thickTop="1" thickBot="1" x14ac:dyDescent="0.3">
      <c r="A11" s="3">
        <v>10</v>
      </c>
      <c r="C11" s="4" t="e">
        <f t="shared" si="0"/>
        <v>#DIV/0!</v>
      </c>
      <c r="D11" s="5" t="e">
        <f t="shared" si="1"/>
        <v>#DIV/0!</v>
      </c>
      <c r="E11" s="6" t="e">
        <f t="shared" si="4"/>
        <v>#DIV/0!</v>
      </c>
      <c r="F11" s="5" t="e">
        <f t="shared" si="2"/>
        <v>#DIV/0!</v>
      </c>
      <c r="G11" s="6" t="e">
        <f t="shared" si="3"/>
        <v>#DIV/0!</v>
      </c>
      <c r="J11" s="60"/>
      <c r="K11" s="60"/>
      <c r="L11" s="61"/>
      <c r="M11" s="61"/>
      <c r="N11" s="61"/>
      <c r="O11" s="61"/>
      <c r="P11" s="61"/>
    </row>
    <row r="12" spans="1:22" ht="20.100000000000001" customHeight="1" x14ac:dyDescent="0.25">
      <c r="A12" s="3">
        <v>11</v>
      </c>
      <c r="C12" s="4" t="e">
        <f t="shared" si="0"/>
        <v>#DIV/0!</v>
      </c>
      <c r="D12" s="5" t="e">
        <f t="shared" si="1"/>
        <v>#DIV/0!</v>
      </c>
      <c r="E12" s="6" t="e">
        <f t="shared" si="4"/>
        <v>#DIV/0!</v>
      </c>
      <c r="F12" s="5" t="e">
        <f t="shared" si="2"/>
        <v>#DIV/0!</v>
      </c>
      <c r="G12" s="6" t="e">
        <f t="shared" si="3"/>
        <v>#DIV/0!</v>
      </c>
      <c r="J12" s="31" t="s">
        <v>19</v>
      </c>
      <c r="K12" s="32" t="e">
        <f>STDEV(B2:B200)</f>
        <v>#DIV/0!</v>
      </c>
      <c r="L12" s="61"/>
      <c r="M12" s="61"/>
      <c r="N12" s="61"/>
      <c r="O12" s="61"/>
      <c r="P12" s="61"/>
    </row>
    <row r="13" spans="1:22" ht="20.100000000000001" customHeight="1" thickBot="1" x14ac:dyDescent="0.3">
      <c r="A13" s="3">
        <v>12</v>
      </c>
      <c r="C13" s="4" t="e">
        <f t="shared" si="0"/>
        <v>#DIV/0!</v>
      </c>
      <c r="D13" s="5" t="e">
        <f t="shared" si="1"/>
        <v>#DIV/0!</v>
      </c>
      <c r="E13" s="6" t="e">
        <f t="shared" si="4"/>
        <v>#DIV/0!</v>
      </c>
      <c r="F13" s="5" t="e">
        <f t="shared" si="2"/>
        <v>#DIV/0!</v>
      </c>
      <c r="G13" s="6" t="e">
        <f t="shared" si="3"/>
        <v>#DIV/0!</v>
      </c>
      <c r="J13" s="33" t="s">
        <v>20</v>
      </c>
      <c r="K13" s="34" t="e">
        <f xml:space="preserve"> K12/K3</f>
        <v>#DIV/0!</v>
      </c>
      <c r="L13" s="61"/>
      <c r="M13" s="61"/>
      <c r="N13" s="61"/>
      <c r="O13" s="61"/>
      <c r="P13" s="61"/>
    </row>
    <row r="14" spans="1:22" ht="20.100000000000001" customHeight="1" x14ac:dyDescent="0.25">
      <c r="A14" s="3">
        <v>13</v>
      </c>
      <c r="C14" s="4" t="e">
        <f t="shared" si="0"/>
        <v>#DIV/0!</v>
      </c>
      <c r="D14" s="5" t="e">
        <f t="shared" si="1"/>
        <v>#DIV/0!</v>
      </c>
      <c r="E14" s="6" t="e">
        <f t="shared" si="4"/>
        <v>#DIV/0!</v>
      </c>
      <c r="F14" s="5" t="e">
        <f t="shared" si="2"/>
        <v>#DIV/0!</v>
      </c>
      <c r="G14" s="6" t="e">
        <f t="shared" si="3"/>
        <v>#DIV/0!</v>
      </c>
      <c r="J14" s="67"/>
      <c r="K14" s="67"/>
      <c r="L14" s="67"/>
      <c r="M14" s="67"/>
      <c r="N14" s="67"/>
      <c r="O14" s="67"/>
      <c r="P14" s="67"/>
    </row>
    <row r="15" spans="1:22" ht="20.100000000000001" customHeight="1" thickBot="1" x14ac:dyDescent="0.3">
      <c r="A15" s="3">
        <v>14</v>
      </c>
      <c r="C15" s="4" t="e">
        <f t="shared" si="0"/>
        <v>#DIV/0!</v>
      </c>
      <c r="D15" s="5" t="e">
        <f t="shared" si="1"/>
        <v>#DIV/0!</v>
      </c>
      <c r="E15" s="6" t="e">
        <f t="shared" si="4"/>
        <v>#DIV/0!</v>
      </c>
      <c r="F15" s="5" t="e">
        <f t="shared" si="2"/>
        <v>#DIV/0!</v>
      </c>
      <c r="G15" s="6" t="e">
        <f t="shared" si="3"/>
        <v>#DIV/0!</v>
      </c>
      <c r="J15" s="67"/>
      <c r="K15" s="67"/>
      <c r="L15" s="67"/>
      <c r="M15" s="67"/>
      <c r="N15" s="67"/>
      <c r="O15" s="67"/>
      <c r="P15" s="67"/>
    </row>
    <row r="16" spans="1:22" ht="20.100000000000001" customHeight="1" x14ac:dyDescent="0.25">
      <c r="A16" s="3">
        <v>15</v>
      </c>
      <c r="C16" s="4" t="e">
        <f t="shared" si="0"/>
        <v>#DIV/0!</v>
      </c>
      <c r="D16" s="5" t="e">
        <f t="shared" si="1"/>
        <v>#DIV/0!</v>
      </c>
      <c r="E16" s="6" t="e">
        <f t="shared" si="4"/>
        <v>#DIV/0!</v>
      </c>
      <c r="F16" s="5" t="e">
        <f t="shared" si="2"/>
        <v>#DIV/0!</v>
      </c>
      <c r="G16" s="6" t="e">
        <f t="shared" si="3"/>
        <v>#DIV/0!</v>
      </c>
      <c r="J16" s="35" t="s">
        <v>21</v>
      </c>
      <c r="K16" s="17" t="e">
        <f>M7/K4</f>
        <v>#DIV/0!</v>
      </c>
      <c r="L16" s="36"/>
      <c r="M16" s="65"/>
      <c r="N16" s="65"/>
      <c r="O16" s="65"/>
      <c r="P16" s="65"/>
    </row>
    <row r="17" spans="1:16" ht="20.100000000000001" customHeight="1" thickBot="1" x14ac:dyDescent="0.3">
      <c r="A17" s="3">
        <v>16</v>
      </c>
      <c r="C17" s="4" t="e">
        <f t="shared" si="0"/>
        <v>#DIV/0!</v>
      </c>
      <c r="D17" s="5" t="e">
        <f t="shared" si="1"/>
        <v>#DIV/0!</v>
      </c>
      <c r="E17" s="6" t="e">
        <f t="shared" si="4"/>
        <v>#DIV/0!</v>
      </c>
      <c r="F17" s="5" t="e">
        <f t="shared" si="2"/>
        <v>#DIV/0!</v>
      </c>
      <c r="G17" s="6" t="e">
        <f t="shared" si="3"/>
        <v>#DIV/0!</v>
      </c>
      <c r="J17" s="37" t="s">
        <v>22</v>
      </c>
      <c r="K17" s="38" t="e">
        <f>M7/K4</f>
        <v>#DIV/0!</v>
      </c>
      <c r="L17" s="36"/>
      <c r="M17" s="65"/>
      <c r="N17" s="65"/>
      <c r="O17" s="65"/>
      <c r="P17" s="65"/>
    </row>
    <row r="18" spans="1:16" ht="20.100000000000001" customHeight="1" x14ac:dyDescent="0.25">
      <c r="A18" s="3">
        <v>17</v>
      </c>
      <c r="C18" s="4" t="e">
        <f t="shared" si="0"/>
        <v>#DIV/0!</v>
      </c>
      <c r="D18" s="5" t="e">
        <f t="shared" si="1"/>
        <v>#DIV/0!</v>
      </c>
      <c r="E18" s="6" t="e">
        <f t="shared" si="4"/>
        <v>#DIV/0!</v>
      </c>
      <c r="F18" s="5" t="e">
        <f t="shared" si="2"/>
        <v>#DIV/0!</v>
      </c>
      <c r="G18" s="6" t="e">
        <f t="shared" si="3"/>
        <v>#DIV/0!</v>
      </c>
      <c r="J18" s="60"/>
      <c r="K18" s="60"/>
      <c r="L18" s="60"/>
      <c r="M18" s="65"/>
      <c r="N18" s="65"/>
      <c r="O18" s="65"/>
      <c r="P18" s="65"/>
    </row>
    <row r="19" spans="1:16" ht="20.100000000000001" customHeight="1" thickBot="1" x14ac:dyDescent="0.3">
      <c r="A19" s="3">
        <v>18</v>
      </c>
      <c r="C19" s="4" t="e">
        <f t="shared" si="0"/>
        <v>#DIV/0!</v>
      </c>
      <c r="D19" s="5" t="e">
        <f t="shared" si="1"/>
        <v>#DIV/0!</v>
      </c>
      <c r="E19" s="6" t="e">
        <f t="shared" si="4"/>
        <v>#DIV/0!</v>
      </c>
      <c r="F19" s="5" t="e">
        <f t="shared" si="2"/>
        <v>#DIV/0!</v>
      </c>
      <c r="G19" s="6" t="e">
        <f t="shared" si="3"/>
        <v>#DIV/0!</v>
      </c>
      <c r="J19" s="60"/>
      <c r="K19" s="60"/>
      <c r="L19" s="60"/>
      <c r="M19" s="65"/>
      <c r="N19" s="65"/>
      <c r="O19" s="65"/>
      <c r="P19" s="65"/>
    </row>
    <row r="20" spans="1:16" ht="20.100000000000001" customHeight="1" x14ac:dyDescent="0.25">
      <c r="A20" s="3">
        <v>19</v>
      </c>
      <c r="C20" s="4" t="e">
        <f t="shared" si="0"/>
        <v>#DIV/0!</v>
      </c>
      <c r="D20" s="5" t="e">
        <f t="shared" si="1"/>
        <v>#DIV/0!</v>
      </c>
      <c r="E20" s="6" t="e">
        <f t="shared" si="4"/>
        <v>#DIV/0!</v>
      </c>
      <c r="F20" s="5" t="e">
        <f t="shared" si="2"/>
        <v>#DIV/0!</v>
      </c>
      <c r="G20" s="6" t="e">
        <f t="shared" si="3"/>
        <v>#DIV/0!</v>
      </c>
      <c r="J20" s="7" t="s">
        <v>23</v>
      </c>
      <c r="K20" s="39"/>
      <c r="L20" s="40" t="s">
        <v>29</v>
      </c>
      <c r="M20" s="65"/>
      <c r="N20" s="65"/>
      <c r="O20" s="65"/>
      <c r="P20" s="65"/>
    </row>
    <row r="21" spans="1:16" ht="20.100000000000001" customHeight="1" thickBot="1" x14ac:dyDescent="0.3">
      <c r="A21" s="3">
        <v>20</v>
      </c>
      <c r="C21" s="4" t="e">
        <f t="shared" si="0"/>
        <v>#DIV/0!</v>
      </c>
      <c r="D21" s="5" t="e">
        <f t="shared" si="1"/>
        <v>#DIV/0!</v>
      </c>
      <c r="E21" s="6" t="e">
        <f t="shared" si="4"/>
        <v>#DIV/0!</v>
      </c>
      <c r="F21" s="5" t="e">
        <f t="shared" si="2"/>
        <v>#DIV/0!</v>
      </c>
      <c r="G21" s="6" t="e">
        <f t="shared" si="3"/>
        <v>#DIV/0!</v>
      </c>
      <c r="J21" s="41" t="s">
        <v>24</v>
      </c>
      <c r="K21" s="42">
        <f xml:space="preserve"> K20*K4</f>
        <v>0</v>
      </c>
      <c r="L21" s="66"/>
      <c r="M21" s="65"/>
      <c r="N21" s="65"/>
      <c r="O21" s="65"/>
      <c r="P21" s="65"/>
    </row>
    <row r="22" spans="1:16" ht="20.100000000000001" customHeight="1" thickBot="1" x14ac:dyDescent="0.3">
      <c r="A22" s="3">
        <v>21</v>
      </c>
      <c r="C22" s="4" t="e">
        <f t="shared" si="0"/>
        <v>#DIV/0!</v>
      </c>
      <c r="D22" s="5" t="e">
        <f t="shared" si="1"/>
        <v>#DIV/0!</v>
      </c>
      <c r="E22" s="6" t="e">
        <f t="shared" si="4"/>
        <v>#DIV/0!</v>
      </c>
      <c r="F22" s="5" t="e">
        <f t="shared" si="2"/>
        <v>#DIV/0!</v>
      </c>
      <c r="G22" s="6" t="e">
        <f t="shared" si="3"/>
        <v>#DIV/0!</v>
      </c>
      <c r="J22" s="67"/>
      <c r="K22" s="67"/>
      <c r="L22" s="66"/>
      <c r="M22" s="65"/>
      <c r="N22" s="65"/>
      <c r="O22" s="65"/>
      <c r="P22" s="65"/>
    </row>
    <row r="23" spans="1:16" ht="20.100000000000001" customHeight="1" x14ac:dyDescent="0.25">
      <c r="A23" s="3">
        <v>22</v>
      </c>
      <c r="C23" s="4" t="e">
        <f t="shared" si="0"/>
        <v>#DIV/0!</v>
      </c>
      <c r="D23" s="5" t="e">
        <f t="shared" si="1"/>
        <v>#DIV/0!</v>
      </c>
      <c r="E23" s="6" t="e">
        <f t="shared" si="4"/>
        <v>#DIV/0!</v>
      </c>
      <c r="F23" s="5" t="e">
        <f t="shared" si="2"/>
        <v>#DIV/0!</v>
      </c>
      <c r="G23" s="6" t="e">
        <f t="shared" si="3"/>
        <v>#DIV/0!</v>
      </c>
      <c r="J23" s="7" t="s">
        <v>25</v>
      </c>
      <c r="K23" s="8">
        <v>51</v>
      </c>
      <c r="L23" s="66"/>
      <c r="M23" s="65"/>
      <c r="N23" s="65"/>
      <c r="O23" s="65"/>
      <c r="P23" s="65"/>
    </row>
    <row r="24" spans="1:16" ht="20.100000000000001" customHeight="1" thickBot="1" x14ac:dyDescent="0.3">
      <c r="A24" s="3">
        <v>23</v>
      </c>
      <c r="C24" s="4" t="e">
        <f t="shared" si="0"/>
        <v>#DIV/0!</v>
      </c>
      <c r="D24" s="5" t="e">
        <f t="shared" si="1"/>
        <v>#DIV/0!</v>
      </c>
      <c r="E24" s="6" t="e">
        <f t="shared" si="4"/>
        <v>#DIV/0!</v>
      </c>
      <c r="F24" s="5" t="e">
        <f t="shared" si="2"/>
        <v>#DIV/0!</v>
      </c>
      <c r="G24" s="6" t="e">
        <f t="shared" si="3"/>
        <v>#DIV/0!</v>
      </c>
      <c r="J24" s="41" t="s">
        <v>26</v>
      </c>
      <c r="K24" s="43">
        <v>50</v>
      </c>
      <c r="L24" s="66"/>
      <c r="M24" s="65"/>
      <c r="N24" s="65"/>
      <c r="O24" s="65"/>
      <c r="P24" s="65"/>
    </row>
    <row r="25" spans="1:16" ht="20.100000000000001" customHeight="1" thickBot="1" x14ac:dyDescent="0.3">
      <c r="A25" s="3">
        <v>24</v>
      </c>
      <c r="C25" s="4" t="e">
        <f t="shared" si="0"/>
        <v>#DIV/0!</v>
      </c>
      <c r="D25" s="5" t="e">
        <f t="shared" si="1"/>
        <v>#DIV/0!</v>
      </c>
      <c r="E25" s="6" t="e">
        <f t="shared" si="4"/>
        <v>#DIV/0!</v>
      </c>
      <c r="F25" s="5" t="e">
        <f t="shared" si="2"/>
        <v>#DIV/0!</v>
      </c>
      <c r="G25" s="6" t="e">
        <f t="shared" si="3"/>
        <v>#DIV/0!</v>
      </c>
      <c r="J25" s="60"/>
      <c r="K25" s="60"/>
      <c r="L25" s="66"/>
      <c r="M25" s="65"/>
      <c r="N25" s="65"/>
      <c r="O25" s="65"/>
      <c r="P25" s="65"/>
    </row>
    <row r="26" spans="1:16" ht="20.100000000000001" customHeight="1" x14ac:dyDescent="0.25">
      <c r="A26" s="3">
        <v>25</v>
      </c>
      <c r="C26" s="4" t="e">
        <f t="shared" si="0"/>
        <v>#DIV/0!</v>
      </c>
      <c r="D26" s="5" t="e">
        <f t="shared" si="1"/>
        <v>#DIV/0!</v>
      </c>
      <c r="E26" s="6" t="e">
        <f t="shared" si="4"/>
        <v>#DIV/0!</v>
      </c>
      <c r="F26" s="5" t="e">
        <f t="shared" si="2"/>
        <v>#DIV/0!</v>
      </c>
      <c r="G26" s="6" t="e">
        <f t="shared" si="3"/>
        <v>#DIV/0!</v>
      </c>
      <c r="J26" s="31" t="s">
        <v>27</v>
      </c>
      <c r="K26" s="44"/>
      <c r="L26" s="40" t="s">
        <v>29</v>
      </c>
      <c r="M26" s="65"/>
      <c r="N26" s="65"/>
      <c r="O26" s="65"/>
      <c r="P26" s="65"/>
    </row>
    <row r="27" spans="1:16" ht="20.100000000000001" customHeight="1" x14ac:dyDescent="0.25">
      <c r="A27" s="3">
        <v>26</v>
      </c>
      <c r="C27" s="4" t="e">
        <f t="shared" si="0"/>
        <v>#DIV/0!</v>
      </c>
      <c r="D27" s="5" t="e">
        <f t="shared" si="1"/>
        <v>#DIV/0!</v>
      </c>
      <c r="E27" s="6" t="e">
        <f t="shared" si="4"/>
        <v>#DIV/0!</v>
      </c>
      <c r="F27" s="5" t="e">
        <f t="shared" si="2"/>
        <v>#DIV/0!</v>
      </c>
      <c r="G27" s="6" t="e">
        <f t="shared" si="3"/>
        <v>#DIV/0!</v>
      </c>
      <c r="J27" s="45" t="s">
        <v>28</v>
      </c>
      <c r="K27" s="46" t="e">
        <f>K21/K2</f>
        <v>#DIV/0!</v>
      </c>
      <c r="L27" s="5" t="s">
        <v>35</v>
      </c>
      <c r="M27" s="65"/>
      <c r="N27" s="65"/>
      <c r="O27" s="65"/>
      <c r="P27" s="65"/>
    </row>
    <row r="28" spans="1:16" ht="20.100000000000001" customHeight="1" thickBot="1" x14ac:dyDescent="0.3">
      <c r="A28" s="3">
        <v>27</v>
      </c>
      <c r="C28" s="4" t="e">
        <f t="shared" si="0"/>
        <v>#DIV/0!</v>
      </c>
      <c r="D28" s="5" t="e">
        <f t="shared" si="1"/>
        <v>#DIV/0!</v>
      </c>
      <c r="E28" s="6" t="e">
        <f t="shared" si="4"/>
        <v>#DIV/0!</v>
      </c>
      <c r="F28" s="5" t="e">
        <f t="shared" si="2"/>
        <v>#DIV/0!</v>
      </c>
      <c r="G28" s="6" t="e">
        <f t="shared" si="3"/>
        <v>#DIV/0!</v>
      </c>
      <c r="J28" s="47" t="s">
        <v>0</v>
      </c>
      <c r="K28" s="48" t="e">
        <f xml:space="preserve"> (K26-K3)/4500+K27</f>
        <v>#DIV/0!</v>
      </c>
      <c r="L28" s="5" t="s">
        <v>36</v>
      </c>
      <c r="M28" s="65"/>
      <c r="N28" s="65"/>
      <c r="O28" s="65"/>
      <c r="P28" s="65"/>
    </row>
    <row r="29" spans="1:16" ht="20.100000000000001" customHeight="1" x14ac:dyDescent="0.25">
      <c r="A29" s="3">
        <v>28</v>
      </c>
      <c r="C29" s="4" t="e">
        <f t="shared" si="0"/>
        <v>#DIV/0!</v>
      </c>
      <c r="D29" s="5" t="e">
        <f t="shared" si="1"/>
        <v>#DIV/0!</v>
      </c>
      <c r="E29" s="6" t="e">
        <f t="shared" si="4"/>
        <v>#DIV/0!</v>
      </c>
      <c r="F29" s="5" t="e">
        <f t="shared" si="2"/>
        <v>#DIV/0!</v>
      </c>
      <c r="G29" s="6" t="e">
        <f t="shared" si="3"/>
        <v>#DIV/0!</v>
      </c>
      <c r="J29" s="67"/>
      <c r="K29" s="67"/>
      <c r="L29" s="67"/>
      <c r="M29" s="65"/>
      <c r="N29" s="65"/>
      <c r="O29" s="65"/>
      <c r="P29" s="65"/>
    </row>
    <row r="30" spans="1:16" ht="20.100000000000001" customHeight="1" thickBot="1" x14ac:dyDescent="0.3">
      <c r="A30" s="3">
        <v>29</v>
      </c>
      <c r="C30" s="4" t="e">
        <f t="shared" si="0"/>
        <v>#DIV/0!</v>
      </c>
      <c r="D30" s="5" t="e">
        <f t="shared" si="1"/>
        <v>#DIV/0!</v>
      </c>
      <c r="E30" s="6" t="e">
        <f t="shared" si="4"/>
        <v>#DIV/0!</v>
      </c>
      <c r="F30" s="5" t="e">
        <f t="shared" si="2"/>
        <v>#DIV/0!</v>
      </c>
      <c r="G30" s="6" t="e">
        <f t="shared" si="3"/>
        <v>#DIV/0!</v>
      </c>
      <c r="J30" s="67"/>
      <c r="K30" s="67"/>
      <c r="L30" s="67"/>
      <c r="M30" s="65"/>
      <c r="N30" s="65"/>
      <c r="O30" s="65"/>
      <c r="P30" s="65"/>
    </row>
    <row r="31" spans="1:16" ht="20.100000000000001" customHeight="1" thickBot="1" x14ac:dyDescent="0.3">
      <c r="A31" s="3">
        <v>30</v>
      </c>
      <c r="C31" s="4" t="e">
        <f t="shared" si="0"/>
        <v>#DIV/0!</v>
      </c>
      <c r="D31" s="5" t="e">
        <f t="shared" si="1"/>
        <v>#DIV/0!</v>
      </c>
      <c r="E31" s="6" t="e">
        <f t="shared" si="4"/>
        <v>#DIV/0!</v>
      </c>
      <c r="F31" s="5" t="e">
        <f t="shared" si="2"/>
        <v>#DIV/0!</v>
      </c>
      <c r="G31" s="6" t="e">
        <f t="shared" si="3"/>
        <v>#DIV/0!</v>
      </c>
      <c r="J31" s="62" t="s">
        <v>37</v>
      </c>
      <c r="K31" s="63"/>
      <c r="L31" s="64"/>
      <c r="M31" s="65"/>
      <c r="N31" s="65"/>
      <c r="O31" s="65"/>
      <c r="P31" s="65"/>
    </row>
    <row r="32" spans="1:16" ht="20.100000000000001" customHeight="1" x14ac:dyDescent="0.25">
      <c r="A32" s="3">
        <v>31</v>
      </c>
      <c r="C32" s="4" t="e">
        <f t="shared" si="0"/>
        <v>#DIV/0!</v>
      </c>
      <c r="D32" s="5" t="e">
        <f t="shared" si="1"/>
        <v>#DIV/0!</v>
      </c>
      <c r="E32" s="6" t="e">
        <f t="shared" si="4"/>
        <v>#DIV/0!</v>
      </c>
      <c r="F32" s="5" t="e">
        <f t="shared" si="2"/>
        <v>#DIV/0!</v>
      </c>
      <c r="G32" s="6" t="e">
        <f t="shared" si="3"/>
        <v>#DIV/0!</v>
      </c>
      <c r="J32" s="68"/>
      <c r="K32" s="60"/>
      <c r="L32" s="69"/>
      <c r="M32" s="65"/>
      <c r="N32" s="65"/>
      <c r="O32" s="65"/>
      <c r="P32" s="65"/>
    </row>
    <row r="33" spans="1:16" ht="20.100000000000001" customHeight="1" x14ac:dyDescent="0.25">
      <c r="A33" s="3">
        <v>32</v>
      </c>
      <c r="C33" s="4" t="e">
        <f t="shared" si="0"/>
        <v>#DIV/0!</v>
      </c>
      <c r="D33" s="5" t="e">
        <f t="shared" si="1"/>
        <v>#DIV/0!</v>
      </c>
      <c r="E33" s="6" t="e">
        <f t="shared" si="4"/>
        <v>#DIV/0!</v>
      </c>
      <c r="F33" s="5" t="e">
        <f t="shared" si="2"/>
        <v>#DIV/0!</v>
      </c>
      <c r="G33" s="6" t="e">
        <f t="shared" si="3"/>
        <v>#DIV/0!</v>
      </c>
      <c r="J33" s="49" t="s">
        <v>25</v>
      </c>
      <c r="K33" s="50"/>
      <c r="L33" s="51" t="s">
        <v>29</v>
      </c>
      <c r="M33" s="65"/>
      <c r="N33" s="65"/>
      <c r="O33" s="65"/>
      <c r="P33" s="65"/>
    </row>
    <row r="34" spans="1:16" ht="20.100000000000001" customHeight="1" x14ac:dyDescent="0.25">
      <c r="A34" s="3">
        <v>33</v>
      </c>
      <c r="C34" s="4" t="e">
        <f t="shared" ref="C34:C51" si="5">IF(AND(B34&lt;$K$8,B34&gt;$K$9)=TRUE,"Yes","No")</f>
        <v>#DIV/0!</v>
      </c>
      <c r="D34" s="5" t="e">
        <f t="shared" si="1"/>
        <v>#DIV/0!</v>
      </c>
      <c r="E34" s="6" t="e">
        <f t="shared" si="4"/>
        <v>#DIV/0!</v>
      </c>
      <c r="F34" s="5" t="e">
        <f t="shared" si="2"/>
        <v>#DIV/0!</v>
      </c>
      <c r="G34" s="6" t="e">
        <f t="shared" si="3"/>
        <v>#DIV/0!</v>
      </c>
      <c r="J34" s="9" t="s">
        <v>30</v>
      </c>
      <c r="K34" s="1"/>
      <c r="L34" s="51" t="s">
        <v>29</v>
      </c>
      <c r="M34" s="65"/>
      <c r="N34" s="65"/>
      <c r="O34" s="65"/>
      <c r="P34" s="65"/>
    </row>
    <row r="35" spans="1:16" ht="20.100000000000001" customHeight="1" x14ac:dyDescent="0.25">
      <c r="A35" s="3">
        <v>34</v>
      </c>
      <c r="C35" s="4" t="e">
        <f t="shared" si="5"/>
        <v>#DIV/0!</v>
      </c>
      <c r="D35" s="5" t="e">
        <f t="shared" si="1"/>
        <v>#DIV/0!</v>
      </c>
      <c r="E35" s="6" t="e">
        <f t="shared" si="4"/>
        <v>#DIV/0!</v>
      </c>
      <c r="F35" s="5" t="e">
        <f t="shared" si="2"/>
        <v>#DIV/0!</v>
      </c>
      <c r="G35" s="6" t="e">
        <f t="shared" si="3"/>
        <v>#DIV/0!</v>
      </c>
      <c r="J35" s="52" t="s">
        <v>31</v>
      </c>
      <c r="K35" s="53">
        <f>K33-K34</f>
        <v>0</v>
      </c>
      <c r="L35" s="54"/>
      <c r="M35" s="65"/>
      <c r="N35" s="65"/>
      <c r="O35" s="65"/>
      <c r="P35" s="65"/>
    </row>
    <row r="36" spans="1:16" ht="20.100000000000001" customHeight="1" x14ac:dyDescent="0.25">
      <c r="A36" s="3">
        <v>35</v>
      </c>
      <c r="C36" s="4" t="e">
        <f t="shared" si="5"/>
        <v>#DIV/0!</v>
      </c>
      <c r="D36" s="5" t="e">
        <f t="shared" si="1"/>
        <v>#DIV/0!</v>
      </c>
      <c r="E36" s="6" t="e">
        <f t="shared" si="4"/>
        <v>#DIV/0!</v>
      </c>
      <c r="F36" s="5" t="e">
        <f t="shared" si="2"/>
        <v>#DIV/0!</v>
      </c>
      <c r="G36" s="6" t="e">
        <f t="shared" si="3"/>
        <v>#DIV/0!</v>
      </c>
      <c r="J36" s="68"/>
      <c r="K36" s="60"/>
      <c r="L36" s="69"/>
      <c r="M36" s="65"/>
      <c r="N36" s="65"/>
      <c r="O36" s="65"/>
      <c r="P36" s="65"/>
    </row>
    <row r="37" spans="1:16" ht="20.100000000000001" customHeight="1" x14ac:dyDescent="0.25">
      <c r="A37" s="3">
        <v>36</v>
      </c>
      <c r="C37" s="4" t="e">
        <f t="shared" si="5"/>
        <v>#DIV/0!</v>
      </c>
      <c r="D37" s="5" t="e">
        <f t="shared" si="1"/>
        <v>#DIV/0!</v>
      </c>
      <c r="E37" s="6" t="e">
        <f t="shared" si="4"/>
        <v>#DIV/0!</v>
      </c>
      <c r="F37" s="5" t="e">
        <f t="shared" si="2"/>
        <v>#DIV/0!</v>
      </c>
      <c r="G37" s="6" t="e">
        <f t="shared" si="3"/>
        <v>#DIV/0!</v>
      </c>
      <c r="J37" s="49" t="s">
        <v>32</v>
      </c>
      <c r="K37" s="55"/>
      <c r="L37" s="51" t="s">
        <v>29</v>
      </c>
      <c r="M37" s="65"/>
      <c r="N37" s="65"/>
      <c r="O37" s="65"/>
      <c r="P37" s="65"/>
    </row>
    <row r="38" spans="1:16" ht="20.100000000000001" customHeight="1" x14ac:dyDescent="0.25">
      <c r="A38" s="3">
        <v>37</v>
      </c>
      <c r="C38" s="4" t="e">
        <f t="shared" si="5"/>
        <v>#DIV/0!</v>
      </c>
      <c r="D38" s="5" t="e">
        <f t="shared" si="1"/>
        <v>#DIV/0!</v>
      </c>
      <c r="E38" s="6" t="e">
        <f t="shared" si="4"/>
        <v>#DIV/0!</v>
      </c>
      <c r="F38" s="5" t="e">
        <f t="shared" si="2"/>
        <v>#DIV/0!</v>
      </c>
      <c r="G38" s="6" t="e">
        <f t="shared" si="3"/>
        <v>#DIV/0!</v>
      </c>
      <c r="J38" s="9" t="s">
        <v>33</v>
      </c>
      <c r="K38" s="56">
        <f xml:space="preserve"> K37*K34</f>
        <v>0</v>
      </c>
      <c r="L38" s="70"/>
      <c r="M38" s="65"/>
      <c r="N38" s="65"/>
      <c r="O38" s="65"/>
      <c r="P38" s="65"/>
    </row>
    <row r="39" spans="1:16" ht="20.100000000000001" customHeight="1" x14ac:dyDescent="0.25">
      <c r="A39" s="3">
        <v>38</v>
      </c>
      <c r="C39" s="4" t="e">
        <f t="shared" si="5"/>
        <v>#DIV/0!</v>
      </c>
      <c r="D39" s="5" t="e">
        <f t="shared" si="1"/>
        <v>#DIV/0!</v>
      </c>
      <c r="E39" s="6" t="e">
        <f t="shared" si="4"/>
        <v>#DIV/0!</v>
      </c>
      <c r="F39" s="5" t="e">
        <f t="shared" si="2"/>
        <v>#DIV/0!</v>
      </c>
      <c r="G39" s="6" t="e">
        <f t="shared" si="3"/>
        <v>#DIV/0!</v>
      </c>
      <c r="J39" s="72"/>
      <c r="K39" s="73"/>
      <c r="L39" s="70"/>
      <c r="M39" s="65"/>
      <c r="N39" s="65"/>
      <c r="O39" s="65"/>
      <c r="P39" s="65"/>
    </row>
    <row r="40" spans="1:16" ht="20.100000000000001" customHeight="1" x14ac:dyDescent="0.25">
      <c r="A40" s="3">
        <v>39</v>
      </c>
      <c r="C40" s="4" t="e">
        <f t="shared" si="5"/>
        <v>#DIV/0!</v>
      </c>
      <c r="D40" s="5" t="e">
        <f t="shared" si="1"/>
        <v>#DIV/0!</v>
      </c>
      <c r="E40" s="6" t="e">
        <f t="shared" si="4"/>
        <v>#DIV/0!</v>
      </c>
      <c r="F40" s="5" t="e">
        <f t="shared" si="2"/>
        <v>#DIV/0!</v>
      </c>
      <c r="G40" s="6" t="e">
        <f t="shared" si="3"/>
        <v>#DIV/0!</v>
      </c>
      <c r="J40" s="68"/>
      <c r="K40" s="60"/>
      <c r="L40" s="70"/>
      <c r="M40" s="65"/>
      <c r="N40" s="65"/>
      <c r="O40" s="65"/>
      <c r="P40" s="65"/>
    </row>
    <row r="41" spans="1:16" ht="20.100000000000001" customHeight="1" x14ac:dyDescent="0.25">
      <c r="A41" s="3">
        <v>40</v>
      </c>
      <c r="C41" s="4" t="e">
        <f t="shared" si="5"/>
        <v>#DIV/0!</v>
      </c>
      <c r="D41" s="5" t="e">
        <f t="shared" si="1"/>
        <v>#DIV/0!</v>
      </c>
      <c r="E41" s="6" t="e">
        <f t="shared" si="4"/>
        <v>#DIV/0!</v>
      </c>
      <c r="F41" s="5" t="e">
        <f t="shared" si="2"/>
        <v>#DIV/0!</v>
      </c>
      <c r="G41" s="6" t="e">
        <f t="shared" si="3"/>
        <v>#DIV/0!</v>
      </c>
      <c r="J41" s="74"/>
      <c r="K41" s="75"/>
      <c r="L41" s="70"/>
      <c r="M41" s="65"/>
      <c r="N41" s="65"/>
      <c r="O41" s="65"/>
      <c r="P41" s="65"/>
    </row>
    <row r="42" spans="1:16" ht="20.100000000000001" customHeight="1" x14ac:dyDescent="0.25">
      <c r="A42" s="3">
        <v>41</v>
      </c>
      <c r="C42" s="4" t="e">
        <f t="shared" si="5"/>
        <v>#DIV/0!</v>
      </c>
      <c r="D42" s="5" t="e">
        <f t="shared" si="1"/>
        <v>#DIV/0!</v>
      </c>
      <c r="E42" s="6" t="e">
        <f t="shared" si="4"/>
        <v>#DIV/0!</v>
      </c>
      <c r="F42" s="5" t="e">
        <f t="shared" si="2"/>
        <v>#DIV/0!</v>
      </c>
      <c r="G42" s="6" t="e">
        <f t="shared" si="3"/>
        <v>#DIV/0!</v>
      </c>
      <c r="J42" s="57" t="s">
        <v>34</v>
      </c>
      <c r="K42" s="58"/>
      <c r="L42" s="70"/>
      <c r="M42" s="65"/>
      <c r="N42" s="65"/>
      <c r="O42" s="65"/>
      <c r="P42" s="65"/>
    </row>
    <row r="43" spans="1:16" ht="20.100000000000001" customHeight="1" thickBot="1" x14ac:dyDescent="0.3">
      <c r="A43" s="3">
        <v>42</v>
      </c>
      <c r="C43" s="4" t="e">
        <f t="shared" si="5"/>
        <v>#DIV/0!</v>
      </c>
      <c r="D43" s="5" t="e">
        <f t="shared" si="1"/>
        <v>#DIV/0!</v>
      </c>
      <c r="E43" s="6" t="e">
        <f t="shared" si="4"/>
        <v>#DIV/0!</v>
      </c>
      <c r="F43" s="5" t="e">
        <f t="shared" si="2"/>
        <v>#DIV/0!</v>
      </c>
      <c r="G43" s="6" t="e">
        <f t="shared" si="3"/>
        <v>#DIV/0!</v>
      </c>
      <c r="J43" s="33" t="s">
        <v>28</v>
      </c>
      <c r="K43" s="59" t="e">
        <f xml:space="preserve"> K38/K42</f>
        <v>#DIV/0!</v>
      </c>
      <c r="L43" s="71"/>
      <c r="M43" s="65"/>
      <c r="N43" s="65"/>
      <c r="O43" s="65"/>
      <c r="P43" s="65"/>
    </row>
    <row r="44" spans="1:16" ht="20.100000000000001" customHeight="1" x14ac:dyDescent="0.25">
      <c r="A44" s="3">
        <v>43</v>
      </c>
      <c r="C44" s="4" t="e">
        <f t="shared" si="5"/>
        <v>#DIV/0!</v>
      </c>
      <c r="D44" s="5" t="e">
        <f t="shared" si="1"/>
        <v>#DIV/0!</v>
      </c>
      <c r="E44" s="6" t="e">
        <f t="shared" si="4"/>
        <v>#DIV/0!</v>
      </c>
      <c r="F44" s="5" t="e">
        <f t="shared" si="2"/>
        <v>#DIV/0!</v>
      </c>
      <c r="G44" s="6" t="e">
        <f t="shared" si="3"/>
        <v>#DIV/0!</v>
      </c>
      <c r="J44" s="60"/>
      <c r="K44" s="60"/>
      <c r="L44" s="60"/>
      <c r="M44" s="60"/>
      <c r="N44" s="60"/>
      <c r="O44" s="60"/>
      <c r="P44" s="60"/>
    </row>
    <row r="45" spans="1:16" ht="20.100000000000001" customHeight="1" x14ac:dyDescent="0.25">
      <c r="A45" s="3">
        <v>44</v>
      </c>
      <c r="C45" s="4" t="e">
        <f t="shared" si="5"/>
        <v>#DIV/0!</v>
      </c>
      <c r="D45" s="5" t="e">
        <f t="shared" si="1"/>
        <v>#DIV/0!</v>
      </c>
      <c r="E45" s="6" t="e">
        <f t="shared" si="4"/>
        <v>#DIV/0!</v>
      </c>
      <c r="F45" s="5" t="e">
        <f t="shared" si="2"/>
        <v>#DIV/0!</v>
      </c>
      <c r="G45" s="6" t="e">
        <f t="shared" si="3"/>
        <v>#DIV/0!</v>
      </c>
      <c r="J45" s="60"/>
      <c r="K45" s="60"/>
      <c r="L45" s="60"/>
      <c r="M45" s="60"/>
      <c r="N45" s="60"/>
      <c r="O45" s="60"/>
      <c r="P45" s="60"/>
    </row>
    <row r="46" spans="1:16" ht="20.100000000000001" customHeight="1" x14ac:dyDescent="0.25">
      <c r="A46" s="3">
        <v>45</v>
      </c>
      <c r="C46" s="4" t="e">
        <f t="shared" si="5"/>
        <v>#DIV/0!</v>
      </c>
      <c r="D46" s="5" t="e">
        <f t="shared" si="1"/>
        <v>#DIV/0!</v>
      </c>
      <c r="E46" s="6" t="e">
        <f t="shared" si="4"/>
        <v>#DIV/0!</v>
      </c>
      <c r="F46" s="5" t="e">
        <f t="shared" si="2"/>
        <v>#DIV/0!</v>
      </c>
      <c r="G46" s="6" t="e">
        <f t="shared" si="3"/>
        <v>#DIV/0!</v>
      </c>
      <c r="J46" s="60"/>
      <c r="K46" s="60"/>
      <c r="L46" s="60"/>
      <c r="M46" s="60"/>
      <c r="N46" s="60"/>
      <c r="O46" s="60"/>
      <c r="P46" s="60"/>
    </row>
    <row r="47" spans="1:16" ht="20.100000000000001" customHeight="1" x14ac:dyDescent="0.25">
      <c r="A47" s="3">
        <v>46</v>
      </c>
      <c r="C47" s="4" t="e">
        <f t="shared" si="5"/>
        <v>#DIV/0!</v>
      </c>
      <c r="D47" s="5" t="e">
        <f t="shared" si="1"/>
        <v>#DIV/0!</v>
      </c>
      <c r="E47" s="6" t="e">
        <f t="shared" si="4"/>
        <v>#DIV/0!</v>
      </c>
      <c r="F47" s="5" t="e">
        <f t="shared" si="2"/>
        <v>#DIV/0!</v>
      </c>
      <c r="G47" s="6" t="e">
        <f t="shared" si="3"/>
        <v>#DIV/0!</v>
      </c>
      <c r="J47" s="60"/>
      <c r="K47" s="60"/>
      <c r="L47" s="60"/>
      <c r="M47" s="60"/>
      <c r="N47" s="60"/>
      <c r="O47" s="60"/>
      <c r="P47" s="60"/>
    </row>
    <row r="48" spans="1:16" ht="20.100000000000001" customHeight="1" x14ac:dyDescent="0.25">
      <c r="A48" s="3">
        <v>47</v>
      </c>
      <c r="C48" s="4" t="e">
        <f t="shared" si="5"/>
        <v>#DIV/0!</v>
      </c>
      <c r="D48" s="5" t="e">
        <f t="shared" si="1"/>
        <v>#DIV/0!</v>
      </c>
      <c r="E48" s="6" t="e">
        <f t="shared" si="4"/>
        <v>#DIV/0!</v>
      </c>
      <c r="F48" s="5" t="e">
        <f t="shared" si="2"/>
        <v>#DIV/0!</v>
      </c>
      <c r="G48" s="6" t="e">
        <f t="shared" si="3"/>
        <v>#DIV/0!</v>
      </c>
      <c r="J48" s="60"/>
      <c r="K48" s="60"/>
      <c r="L48" s="60"/>
      <c r="M48" s="60"/>
      <c r="N48" s="60"/>
      <c r="O48" s="60"/>
      <c r="P48" s="60"/>
    </row>
    <row r="49" spans="1:16" ht="20.100000000000001" customHeight="1" x14ac:dyDescent="0.25">
      <c r="A49" s="3">
        <v>48</v>
      </c>
      <c r="C49" s="4" t="e">
        <f t="shared" si="5"/>
        <v>#DIV/0!</v>
      </c>
      <c r="D49" s="5" t="e">
        <f t="shared" si="1"/>
        <v>#DIV/0!</v>
      </c>
      <c r="E49" s="6" t="e">
        <f t="shared" si="4"/>
        <v>#DIV/0!</v>
      </c>
      <c r="F49" s="5" t="e">
        <f t="shared" si="2"/>
        <v>#DIV/0!</v>
      </c>
      <c r="G49" s="6" t="e">
        <f t="shared" si="3"/>
        <v>#DIV/0!</v>
      </c>
      <c r="J49" s="60"/>
      <c r="K49" s="60"/>
      <c r="L49" s="60"/>
      <c r="M49" s="60"/>
      <c r="N49" s="60"/>
      <c r="O49" s="60"/>
      <c r="P49" s="60"/>
    </row>
    <row r="50" spans="1:16" ht="20.100000000000001" customHeight="1" x14ac:dyDescent="0.25">
      <c r="A50" s="3">
        <v>49</v>
      </c>
      <c r="C50" s="4" t="e">
        <f t="shared" si="5"/>
        <v>#DIV/0!</v>
      </c>
      <c r="D50" s="5" t="e">
        <f t="shared" si="1"/>
        <v>#DIV/0!</v>
      </c>
      <c r="E50" s="6" t="e">
        <f t="shared" si="4"/>
        <v>#DIV/0!</v>
      </c>
      <c r="F50" s="5" t="e">
        <f t="shared" si="2"/>
        <v>#DIV/0!</v>
      </c>
      <c r="G50" s="6" t="e">
        <f t="shared" si="3"/>
        <v>#DIV/0!</v>
      </c>
      <c r="J50" s="60"/>
      <c r="K50" s="60"/>
      <c r="L50" s="60"/>
      <c r="M50" s="60"/>
      <c r="N50" s="60"/>
      <c r="O50" s="60"/>
      <c r="P50" s="60"/>
    </row>
    <row r="51" spans="1:16" ht="20.100000000000001" customHeight="1" x14ac:dyDescent="0.25">
      <c r="A51" s="3">
        <v>50</v>
      </c>
      <c r="C51" s="4" t="e">
        <f t="shared" si="5"/>
        <v>#DIV/0!</v>
      </c>
      <c r="D51" s="5" t="e">
        <f t="shared" si="1"/>
        <v>#DIV/0!</v>
      </c>
      <c r="E51" s="6" t="e">
        <f t="shared" si="4"/>
        <v>#DIV/0!</v>
      </c>
      <c r="F51" s="5" t="e">
        <f t="shared" si="2"/>
        <v>#DIV/0!</v>
      </c>
      <c r="G51" s="6" t="e">
        <f t="shared" si="3"/>
        <v>#DIV/0!</v>
      </c>
      <c r="J51" s="60"/>
      <c r="K51" s="60"/>
      <c r="L51" s="60"/>
      <c r="M51" s="60"/>
      <c r="N51" s="60"/>
      <c r="O51" s="60"/>
      <c r="P51" s="60"/>
    </row>
    <row r="52" spans="1:16" ht="20.100000000000001" customHeight="1" x14ac:dyDescent="0.25">
      <c r="J52" s="60"/>
      <c r="K52" s="60"/>
      <c r="L52" s="60"/>
      <c r="M52" s="60"/>
      <c r="N52" s="60"/>
      <c r="O52" s="60"/>
      <c r="P52" s="60"/>
    </row>
  </sheetData>
  <autoFilter ref="A1:G51" xr:uid="{75BF2BC5-B83B-4CDE-8654-7D4737E25D0C}"/>
  <mergeCells count="24">
    <mergeCell ref="H1:H1048576"/>
    <mergeCell ref="I1:I1048576"/>
    <mergeCell ref="J36:L36"/>
    <mergeCell ref="J32:L32"/>
    <mergeCell ref="L38:L43"/>
    <mergeCell ref="J39:K41"/>
    <mergeCell ref="L2:P4"/>
    <mergeCell ref="L11:P13"/>
    <mergeCell ref="J5:L6"/>
    <mergeCell ref="M5:P5"/>
    <mergeCell ref="O6:P6"/>
    <mergeCell ref="J10:K11"/>
    <mergeCell ref="J18:L19"/>
    <mergeCell ref="J29:L30"/>
    <mergeCell ref="J14:P15"/>
    <mergeCell ref="Q1:V1048576"/>
    <mergeCell ref="J44:P52"/>
    <mergeCell ref="J1:P1"/>
    <mergeCell ref="O10:P10"/>
    <mergeCell ref="J31:L31"/>
    <mergeCell ref="M16:P43"/>
    <mergeCell ref="L21:L25"/>
    <mergeCell ref="J25:K25"/>
    <mergeCell ref="J22:K22"/>
  </mergeCells>
  <conditionalFormatting sqref="C1:C1048576">
    <cfRule type="containsText" dxfId="1" priority="1" operator="containsText" text="y">
      <formula>NOT(ISERROR(SEARCH("y",C1)))</formula>
    </cfRule>
    <cfRule type="containsText" dxfId="0" priority="2" operator="containsText" text="no">
      <formula>NOT(ISERROR(SEARCH("no",C1)))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443C3-953C-4C5B-AD2A-61073B32892E}">
  <dimension ref="A1:G23"/>
  <sheetViews>
    <sheetView topLeftCell="A4" workbookViewId="0">
      <selection activeCell="E25" sqref="E25"/>
    </sheetView>
  </sheetViews>
  <sheetFormatPr defaultRowHeight="18.75" x14ac:dyDescent="0.3"/>
  <cols>
    <col min="1" max="1" width="9.140625" style="77"/>
    <col min="2" max="2" width="49.85546875" style="78" customWidth="1"/>
    <col min="3" max="3" width="15.7109375" style="77" customWidth="1"/>
    <col min="4" max="4" width="4.140625" style="77" customWidth="1"/>
    <col min="5" max="5" width="10.42578125" style="145" customWidth="1"/>
    <col min="6" max="6" width="28.85546875" style="145" customWidth="1"/>
    <col min="7" max="7" width="15.7109375" style="79" customWidth="1"/>
    <col min="8" max="16384" width="9.140625" style="77"/>
  </cols>
  <sheetData>
    <row r="1" spans="1:7" ht="6.75" customHeight="1" thickBot="1" x14ac:dyDescent="0.35"/>
    <row r="2" spans="1:7" ht="32.25" customHeight="1" thickTop="1" thickBot="1" x14ac:dyDescent="0.3">
      <c r="B2" s="80" t="s">
        <v>38</v>
      </c>
      <c r="C2" s="81"/>
      <c r="D2" s="81"/>
      <c r="E2" s="81"/>
      <c r="F2" s="81"/>
      <c r="G2" s="82"/>
    </row>
    <row r="3" spans="1:7" ht="24.95" customHeight="1" thickTop="1" thickBot="1" x14ac:dyDescent="0.3">
      <c r="B3" s="83"/>
      <c r="C3" s="84"/>
      <c r="D3" s="85"/>
      <c r="E3" s="86"/>
      <c r="F3" s="86"/>
      <c r="G3" s="87"/>
    </row>
    <row r="4" spans="1:7" ht="45" customHeight="1" x14ac:dyDescent="0.25">
      <c r="B4" s="88" t="s">
        <v>39</v>
      </c>
      <c r="C4" s="89"/>
      <c r="D4" s="90"/>
      <c r="E4" s="91"/>
      <c r="F4" s="91"/>
      <c r="G4" s="92"/>
    </row>
    <row r="5" spans="1:7" ht="33" customHeight="1" x14ac:dyDescent="0.25">
      <c r="B5" s="93" t="s">
        <v>40</v>
      </c>
      <c r="C5" s="94"/>
      <c r="D5" s="90"/>
      <c r="E5" s="140" t="s">
        <v>49</v>
      </c>
      <c r="F5" s="140"/>
      <c r="G5" s="95" t="e">
        <f>C8/C9</f>
        <v>#DIV/0!</v>
      </c>
    </row>
    <row r="6" spans="1:7" ht="24.95" customHeight="1" x14ac:dyDescent="0.25">
      <c r="B6" s="96" t="s">
        <v>41</v>
      </c>
      <c r="C6" s="97">
        <f>C4-C5</f>
        <v>0</v>
      </c>
      <c r="D6" s="90"/>
      <c r="E6" s="140" t="s">
        <v>51</v>
      </c>
      <c r="F6" s="140"/>
      <c r="G6" s="98" t="e">
        <f>G5+(C12-C10)/4500</f>
        <v>#DIV/0!</v>
      </c>
    </row>
    <row r="7" spans="1:7" ht="24.95" customHeight="1" x14ac:dyDescent="0.25">
      <c r="B7" s="93" t="s">
        <v>42</v>
      </c>
      <c r="C7" s="99" t="e">
        <f>C8/C4</f>
        <v>#DIV/0!</v>
      </c>
      <c r="D7" s="90"/>
      <c r="E7" s="100"/>
      <c r="F7" s="100"/>
      <c r="G7" s="101"/>
    </row>
    <row r="8" spans="1:7" ht="24.95" customHeight="1" x14ac:dyDescent="0.25">
      <c r="B8" s="93" t="s">
        <v>43</v>
      </c>
      <c r="C8" s="102"/>
      <c r="D8" s="90"/>
      <c r="E8" s="140" t="s">
        <v>48</v>
      </c>
      <c r="F8" s="140"/>
      <c r="G8" s="103" t="e">
        <f>C5/C4</f>
        <v>#DIV/0!</v>
      </c>
    </row>
    <row r="9" spans="1:7" ht="24.95" customHeight="1" x14ac:dyDescent="0.25">
      <c r="B9" s="93" t="s">
        <v>44</v>
      </c>
      <c r="C9" s="102"/>
      <c r="D9" s="90"/>
      <c r="E9" s="100"/>
      <c r="F9" s="100"/>
      <c r="G9" s="101"/>
    </row>
    <row r="10" spans="1:7" ht="24.95" customHeight="1" x14ac:dyDescent="0.25">
      <c r="B10" s="93" t="s">
        <v>45</v>
      </c>
      <c r="C10" s="104" t="e">
        <f>C9/C5</f>
        <v>#DIV/0!</v>
      </c>
      <c r="D10" s="90"/>
      <c r="E10" s="141" t="s">
        <v>50</v>
      </c>
      <c r="F10" s="142"/>
      <c r="G10" s="103" t="e">
        <f>(G8*C10)/(C11*G5)*100</f>
        <v>#DIV/0!</v>
      </c>
    </row>
    <row r="11" spans="1:7" ht="24.95" customHeight="1" x14ac:dyDescent="0.25">
      <c r="B11" s="105" t="s">
        <v>46</v>
      </c>
      <c r="C11" s="106"/>
      <c r="D11" s="90"/>
      <c r="E11" s="107"/>
      <c r="F11" s="107"/>
      <c r="G11" s="108"/>
    </row>
    <row r="12" spans="1:7" ht="24.95" customHeight="1" thickBot="1" x14ac:dyDescent="0.3">
      <c r="B12" s="109" t="s">
        <v>47</v>
      </c>
      <c r="C12" s="110"/>
      <c r="D12" s="111"/>
      <c r="E12" s="112"/>
      <c r="F12" s="112"/>
      <c r="G12" s="113"/>
    </row>
    <row r="13" spans="1:7" ht="24.95" customHeight="1" thickTop="1" thickBot="1" x14ac:dyDescent="0.3">
      <c r="B13" s="114"/>
      <c r="C13" s="115"/>
      <c r="D13" s="116"/>
      <c r="E13" s="146"/>
      <c r="F13" s="146"/>
      <c r="G13" s="116"/>
    </row>
    <row r="14" spans="1:7" ht="34.5" customHeight="1" thickTop="1" thickBot="1" x14ac:dyDescent="0.3">
      <c r="A14" s="117"/>
      <c r="B14" s="118" t="s">
        <v>52</v>
      </c>
      <c r="C14" s="119"/>
      <c r="D14" s="119"/>
      <c r="E14" s="147"/>
      <c r="F14" s="147"/>
      <c r="G14" s="120"/>
    </row>
    <row r="15" spans="1:7" ht="46.5" customHeight="1" x14ac:dyDescent="0.25">
      <c r="A15" s="117"/>
      <c r="B15" s="121" t="s">
        <v>53</v>
      </c>
      <c r="C15" s="122"/>
      <c r="D15" s="123"/>
      <c r="E15" s="148"/>
      <c r="F15" s="148"/>
      <c r="G15" s="124"/>
    </row>
    <row r="16" spans="1:7" ht="24.95" customHeight="1" x14ac:dyDescent="0.25">
      <c r="A16" s="117"/>
      <c r="B16" s="125" t="s">
        <v>54</v>
      </c>
      <c r="C16" s="126"/>
      <c r="D16" s="123"/>
      <c r="E16" s="140" t="s">
        <v>59</v>
      </c>
      <c r="F16" s="140"/>
      <c r="G16" s="127"/>
    </row>
    <row r="17" spans="1:7" ht="24.95" customHeight="1" x14ac:dyDescent="0.25">
      <c r="A17" s="117"/>
      <c r="B17" s="125" t="s">
        <v>55</v>
      </c>
      <c r="C17" s="126"/>
      <c r="D17" s="123"/>
      <c r="E17" s="140" t="s">
        <v>60</v>
      </c>
      <c r="F17" s="140"/>
      <c r="G17" s="127" t="e">
        <f>G16/C5</f>
        <v>#DIV/0!</v>
      </c>
    </row>
    <row r="18" spans="1:7" ht="24.95" customHeight="1" x14ac:dyDescent="0.25">
      <c r="A18" s="117"/>
      <c r="B18" s="125" t="s">
        <v>56</v>
      </c>
      <c r="C18" s="126"/>
      <c r="D18" s="123"/>
      <c r="E18" s="128"/>
      <c r="F18" s="128"/>
      <c r="G18" s="129"/>
    </row>
    <row r="19" spans="1:7" ht="24.95" customHeight="1" x14ac:dyDescent="0.25">
      <c r="A19" s="117"/>
      <c r="B19" s="125" t="s">
        <v>58</v>
      </c>
      <c r="C19" s="126"/>
      <c r="D19" s="123"/>
      <c r="E19" s="143" t="s">
        <v>61</v>
      </c>
      <c r="F19" s="143"/>
      <c r="G19" s="130">
        <f>G16-C22</f>
        <v>0</v>
      </c>
    </row>
    <row r="20" spans="1:7" x14ac:dyDescent="0.25">
      <c r="A20" s="117"/>
      <c r="B20" s="125" t="s">
        <v>57</v>
      </c>
      <c r="C20" s="126"/>
      <c r="D20" s="123"/>
      <c r="E20" s="144" t="s">
        <v>62</v>
      </c>
      <c r="F20" s="144"/>
      <c r="G20" s="131" t="e">
        <f>C22/G16</f>
        <v>#DIV/0!</v>
      </c>
    </row>
    <row r="21" spans="1:7" x14ac:dyDescent="0.3">
      <c r="A21" s="117"/>
      <c r="B21" s="125"/>
      <c r="C21" s="132"/>
      <c r="D21" s="123"/>
      <c r="E21" s="138"/>
      <c r="F21" s="138"/>
      <c r="G21" s="133"/>
    </row>
    <row r="22" spans="1:7" ht="19.5" thickBot="1" x14ac:dyDescent="0.35">
      <c r="B22" s="134" t="s">
        <v>4</v>
      </c>
      <c r="C22" s="135">
        <f xml:space="preserve"> SUM(C15:C20)</f>
        <v>0</v>
      </c>
      <c r="D22" s="136"/>
      <c r="E22" s="139"/>
      <c r="F22" s="139"/>
      <c r="G22" s="137"/>
    </row>
    <row r="23" spans="1:7" ht="19.5" customHeight="1" thickTop="1" x14ac:dyDescent="0.3"/>
  </sheetData>
  <mergeCells count="17">
    <mergeCell ref="B2:G2"/>
    <mergeCell ref="E5:F5"/>
    <mergeCell ref="E6:F6"/>
    <mergeCell ref="E3:G4"/>
    <mergeCell ref="D3:D12"/>
    <mergeCell ref="E8:F8"/>
    <mergeCell ref="E10:F10"/>
    <mergeCell ref="E7:G7"/>
    <mergeCell ref="E9:G9"/>
    <mergeCell ref="E11:G12"/>
    <mergeCell ref="E18:G18"/>
    <mergeCell ref="D15:D22"/>
    <mergeCell ref="E16:F16"/>
    <mergeCell ref="E17:F17"/>
    <mergeCell ref="E19:F19"/>
    <mergeCell ref="E20:F20"/>
    <mergeCell ref="E15:F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Broiler Rearing Period Calulati</vt:lpstr>
      <vt:lpstr>Flock Performance Summery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2023-12-11T08:07:41Z</dcterms:created>
  <dcterms:modified xsi:type="dcterms:W3CDTF">2025-07-20T06:05:00Z</dcterms:modified>
</cp:coreProperties>
</file>